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I:\4治験事務局関連\11 契約・経費・手順書（SOP）など\06  契約書・経費  ひな型\1  契約書・経費   20220801一部更新\2  経費関連\"/>
    </mc:Choice>
  </mc:AlternateContent>
  <xr:revisionPtr revIDLastSave="0" documentId="13_ncr:1_{62B5349C-1382-4E82-8D95-22307FFCA464}" xr6:coauthVersionLast="47" xr6:coauthVersionMax="47" xr10:uidLastSave="{00000000-0000-0000-0000-000000000000}"/>
  <bookViews>
    <workbookView xWindow="-108" yWindow="-108" windowWidth="23256" windowHeight="12456" activeTab="2" xr2:uid="{00000000-000D-0000-FFFF-FFFF00000000}"/>
  </bookViews>
  <sheets>
    <sheet name="経費1-1(新規)" sheetId="1" r:id="rId1"/>
    <sheet name="経費2B" sheetId="7" r:id="rId2"/>
    <sheet name="経費2B別紙(算出根拠)" sheetId="8" r:id="rId3"/>
    <sheet name="経費3B" sheetId="9" r:id="rId4"/>
    <sheet name="経費6" sheetId="5" r:id="rId5"/>
  </sheets>
  <definedNames>
    <definedName name="_xlnm.Print_Area" localSheetId="0">'経費1-1(新規)'!$A$1:$AZ$73</definedName>
    <definedName name="_xlnm.Print_Area" localSheetId="1">経費2B!$A$1:$AZ$60</definedName>
    <definedName name="_xlnm.Print_Area" localSheetId="3">経費3B!$A$1:$AZ$46</definedName>
    <definedName name="_xlnm.Print_Area" localSheetId="4">経費6!$A$1:$AZ$59</definedName>
    <definedName name="実施状況" localSheetId="0">#REF!</definedName>
    <definedName name="実施状況" localSheetId="1">#REF!</definedName>
    <definedName name="実施状況" localSheetId="2">#REF!</definedName>
    <definedName name="実施状況" localSheetId="3">#REF!</definedName>
    <definedName name="実施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41" i="7" l="1"/>
  <c r="J41" i="7"/>
  <c r="AQ46" i="1"/>
  <c r="AA54" i="7"/>
  <c r="AA53" i="7"/>
  <c r="AV37" i="7" l="1"/>
  <c r="AV4" i="5"/>
  <c r="AV4" i="9"/>
  <c r="AR4" i="5"/>
  <c r="AR4" i="9"/>
  <c r="AM4" i="5"/>
  <c r="AM4" i="9"/>
  <c r="AE4" i="5"/>
  <c r="AE4" i="7"/>
  <c r="AV4" i="7"/>
  <c r="AR4" i="7"/>
  <c r="AM4" i="7"/>
  <c r="AE4" i="9"/>
  <c r="AR1" i="7"/>
  <c r="AR1" i="5"/>
  <c r="AR1" i="9"/>
  <c r="AS1" i="8"/>
  <c r="K7" i="7"/>
  <c r="AQ41" i="1" l="1"/>
  <c r="B53" i="7"/>
  <c r="AQ42" i="1"/>
  <c r="AQ45" i="1" l="1"/>
  <c r="AQ49" i="1" l="1"/>
  <c r="R37" i="9"/>
  <c r="AV37" i="9" s="1"/>
  <c r="AB34" i="9"/>
  <c r="AV34" i="9" s="1"/>
  <c r="AL31" i="9"/>
  <c r="AB31" i="9"/>
  <c r="AL30" i="9"/>
  <c r="AB30" i="9"/>
  <c r="R30" i="9"/>
  <c r="AL23" i="9"/>
  <c r="AL24" i="9"/>
  <c r="AB23" i="9"/>
  <c r="R23" i="9"/>
  <c r="AL17" i="9"/>
  <c r="AL16" i="9"/>
  <c r="AB16" i="9"/>
  <c r="R16" i="9"/>
  <c r="AL15" i="9"/>
  <c r="AV30" i="9" l="1"/>
  <c r="AV15" i="9"/>
  <c r="AV23" i="9"/>
  <c r="AV38" i="9"/>
  <c r="AK41" i="9" s="1"/>
  <c r="AQ31" i="1" s="1"/>
  <c r="O17" i="8" l="1"/>
  <c r="H48" i="7" l="1"/>
  <c r="R46" i="7"/>
  <c r="H47" i="7"/>
  <c r="R45" i="7"/>
  <c r="AM48" i="7" l="1"/>
  <c r="AQ22" i="1" s="1"/>
  <c r="K10" i="9"/>
  <c r="K7" i="9"/>
  <c r="AL36" i="9"/>
  <c r="AB36" i="9"/>
  <c r="R36" i="9"/>
  <c r="AL35" i="9"/>
  <c r="AB35" i="9"/>
  <c r="R35" i="9"/>
  <c r="AL33" i="9"/>
  <c r="AB33" i="9"/>
  <c r="R33" i="9"/>
  <c r="AL32" i="9"/>
  <c r="AB32" i="9"/>
  <c r="R32" i="9"/>
  <c r="R29" i="9"/>
  <c r="AV29" i="9" s="1"/>
  <c r="R28" i="9"/>
  <c r="AV28" i="9" s="1"/>
  <c r="AL27" i="9"/>
  <c r="AB27" i="9"/>
  <c r="AL26" i="9"/>
  <c r="AB26" i="9"/>
  <c r="AV26" i="9" s="1"/>
  <c r="AL25" i="9"/>
  <c r="AB25" i="9"/>
  <c r="AV25" i="9" s="1"/>
  <c r="AL22" i="9"/>
  <c r="AB22" i="9"/>
  <c r="R22" i="9"/>
  <c r="BL20" i="9"/>
  <c r="AL20" i="9"/>
  <c r="AL19" i="9"/>
  <c r="AB19" i="9"/>
  <c r="R19" i="9"/>
  <c r="AL18" i="9"/>
  <c r="AB18" i="9"/>
  <c r="R18" i="9"/>
  <c r="O16" i="8"/>
  <c r="O15" i="8"/>
  <c r="O14" i="8"/>
  <c r="O13" i="8"/>
  <c r="O12" i="8"/>
  <c r="K10" i="7"/>
  <c r="B58" i="7"/>
  <c r="B57" i="7"/>
  <c r="B56" i="7"/>
  <c r="B55" i="7"/>
  <c r="B54" i="7"/>
  <c r="AC43" i="7"/>
  <c r="AL35" i="7"/>
  <c r="AB35" i="7"/>
  <c r="R35" i="7"/>
  <c r="AV35" i="7" s="1"/>
  <c r="R34" i="7"/>
  <c r="AV34" i="7" s="1"/>
  <c r="R33" i="7"/>
  <c r="AV33" i="7" s="1"/>
  <c r="V17" i="8" s="1"/>
  <c r="R32" i="7"/>
  <c r="AV32" i="7" s="1"/>
  <c r="V16" i="8" s="1"/>
  <c r="R31" i="7"/>
  <c r="AV31" i="7" s="1"/>
  <c r="V15" i="8" s="1"/>
  <c r="AL29" i="7"/>
  <c r="AB29" i="7"/>
  <c r="R29" i="7"/>
  <c r="AL28" i="7"/>
  <c r="AB28" i="7"/>
  <c r="R28" i="7"/>
  <c r="AV28" i="7" s="1"/>
  <c r="V13" i="8" s="1"/>
  <c r="AL27" i="7"/>
  <c r="AB27" i="7"/>
  <c r="R27" i="7"/>
  <c r="AL26" i="7"/>
  <c r="AB26" i="7"/>
  <c r="R26" i="7"/>
  <c r="AL24" i="7"/>
  <c r="AB24" i="7"/>
  <c r="R24" i="7"/>
  <c r="BN22" i="7"/>
  <c r="AL22" i="7"/>
  <c r="AL21" i="7"/>
  <c r="AB21" i="7"/>
  <c r="R21" i="7"/>
  <c r="AL20" i="7"/>
  <c r="AB20" i="7"/>
  <c r="R20" i="7"/>
  <c r="AL19" i="7"/>
  <c r="AB19" i="7"/>
  <c r="R19" i="7"/>
  <c r="R18" i="7"/>
  <c r="AV18" i="7" s="1"/>
  <c r="AL17" i="7"/>
  <c r="AB17" i="7"/>
  <c r="R17" i="7"/>
  <c r="AB16" i="7"/>
  <c r="R16" i="7"/>
  <c r="AL15" i="7"/>
  <c r="AB15" i="7"/>
  <c r="R15" i="7"/>
  <c r="AV15" i="7" s="1"/>
  <c r="AV36" i="9" l="1"/>
  <c r="AV19" i="7"/>
  <c r="AV24" i="7"/>
  <c r="AV20" i="7"/>
  <c r="AV21" i="7"/>
  <c r="AV29" i="7"/>
  <c r="V14" i="8" s="1"/>
  <c r="V59" i="7"/>
  <c r="AN59" i="7" s="1"/>
  <c r="AV38" i="7" s="1"/>
  <c r="AV18" i="9"/>
  <c r="AV22" i="9"/>
  <c r="AV27" i="9"/>
  <c r="AV32" i="9"/>
  <c r="AV17" i="7"/>
  <c r="AV35" i="9"/>
  <c r="AV16" i="7"/>
  <c r="AV26" i="7"/>
  <c r="AV19" i="9"/>
  <c r="AV33" i="9"/>
  <c r="AV27" i="7"/>
  <c r="V12" i="8" s="1"/>
  <c r="AV36" i="7" l="1"/>
  <c r="J44" i="7"/>
  <c r="AM44" i="7" s="1"/>
  <c r="H22" i="5"/>
  <c r="H18" i="5"/>
  <c r="J40" i="7" l="1"/>
  <c r="AM40" i="7" s="1"/>
  <c r="AM47" i="7" s="1"/>
  <c r="AQ19" i="1" s="1"/>
  <c r="J43" i="7"/>
  <c r="AM42" i="7" l="1"/>
  <c r="AQ25" i="1" s="1"/>
  <c r="AQ34" i="1"/>
  <c r="AQ35" i="1" s="1"/>
  <c r="AM43" i="7"/>
  <c r="AM45" i="7" s="1"/>
  <c r="AQ27" i="1" s="1"/>
  <c r="AQ36" i="1" l="1"/>
  <c r="AQ37" i="1" s="1"/>
  <c r="AQ38" i="1" s="1"/>
  <c r="AQ57" i="1"/>
</calcChain>
</file>

<file path=xl/sharedStrings.xml><?xml version="1.0" encoding="utf-8"?>
<sst xmlns="http://schemas.openxmlformats.org/spreadsheetml/2006/main" count="599" uniqueCount="336">
  <si>
    <t>経費1-1(新規)</t>
    <rPh sb="0" eb="2">
      <t>ケイヒ</t>
    </rPh>
    <rPh sb="6" eb="8">
      <t>シンキ</t>
    </rPh>
    <phoneticPr fontId="1"/>
  </si>
  <si>
    <t>整理番号</t>
    <rPh sb="0" eb="2">
      <t>セイリ</t>
    </rPh>
    <rPh sb="2" eb="4">
      <t>バンゴウ</t>
    </rPh>
    <phoneticPr fontId="1"/>
  </si>
  <si>
    <t>区分</t>
    <rPh sb="0" eb="2">
      <t>クブン</t>
    </rPh>
    <phoneticPr fontId="1"/>
  </si>
  <si>
    <t>西暦</t>
    <rPh sb="0" eb="2">
      <t>セイレキ</t>
    </rPh>
    <phoneticPr fontId="1"/>
  </si>
  <si>
    <t>年</t>
    <rPh sb="0" eb="1">
      <t>ネン</t>
    </rPh>
    <phoneticPr fontId="1"/>
  </si>
  <si>
    <t>年)</t>
    <rPh sb="0" eb="1">
      <t>ネン</t>
    </rPh>
    <phoneticPr fontId="1"/>
  </si>
  <si>
    <t>月</t>
    <rPh sb="0" eb="1">
      <t>ガツ</t>
    </rPh>
    <phoneticPr fontId="1"/>
  </si>
  <si>
    <t>日</t>
    <rPh sb="0" eb="1">
      <t>ニチ</t>
    </rPh>
    <phoneticPr fontId="1"/>
  </si>
  <si>
    <t>研究費等内訳書(新規)</t>
    <rPh sb="0" eb="3">
      <t>ケンキュウヒ</t>
    </rPh>
    <rPh sb="3" eb="4">
      <t>トウ</t>
    </rPh>
    <rPh sb="4" eb="7">
      <t>ウチワケショ</t>
    </rPh>
    <rPh sb="8" eb="10">
      <t>シンキ</t>
    </rPh>
    <phoneticPr fontId="1"/>
  </si>
  <si>
    <t>担当者氏名
及び問い合わせ先</t>
    <rPh sb="0" eb="3">
      <t>タントウシャ</t>
    </rPh>
    <rPh sb="3" eb="5">
      <t>シメイ</t>
    </rPh>
    <rPh sb="6" eb="7">
      <t>オヨ</t>
    </rPh>
    <rPh sb="8" eb="9">
      <t>ト</t>
    </rPh>
    <rPh sb="10" eb="11">
      <t>ア</t>
    </rPh>
    <rPh sb="13" eb="14">
      <t>サキ</t>
    </rPh>
    <phoneticPr fontId="1"/>
  </si>
  <si>
    <t>責任医師氏名</t>
    <rPh sb="0" eb="2">
      <t>セキニン</t>
    </rPh>
    <rPh sb="2" eb="4">
      <t>イシ</t>
    </rPh>
    <rPh sb="4" eb="6">
      <t>シメイ</t>
    </rPh>
    <phoneticPr fontId="1"/>
  </si>
  <si>
    <t>契約期間(予定)</t>
    <rPh sb="0" eb="2">
      <t>ケイヤク</t>
    </rPh>
    <rPh sb="2" eb="4">
      <t>キカン</t>
    </rPh>
    <rPh sb="5" eb="7">
      <t>ヨテイ</t>
    </rPh>
    <phoneticPr fontId="1"/>
  </si>
  <si>
    <t>～</t>
    <phoneticPr fontId="1"/>
  </si>
  <si>
    <t>目標症例数</t>
    <rPh sb="0" eb="2">
      <t>モクヒョウ</t>
    </rPh>
    <rPh sb="2" eb="4">
      <t>ショウレイ</t>
    </rPh>
    <rPh sb="4" eb="5">
      <t>スウ</t>
    </rPh>
    <phoneticPr fontId="1"/>
  </si>
  <si>
    <t>症例</t>
    <rPh sb="0" eb="2">
      <t>ショウレイ</t>
    </rPh>
    <phoneticPr fontId="1"/>
  </si>
  <si>
    <t>項目</t>
    <rPh sb="0" eb="2">
      <t>コウモク</t>
    </rPh>
    <phoneticPr fontId="1"/>
  </si>
  <si>
    <t>内訳</t>
    <rPh sb="0" eb="2">
      <t>ウチワケ</t>
    </rPh>
    <phoneticPr fontId="1"/>
  </si>
  <si>
    <t>金額</t>
    <rPh sb="0" eb="2">
      <t>キンガク</t>
    </rPh>
    <phoneticPr fontId="1"/>
  </si>
  <si>
    <t>①研究準備金</t>
    <rPh sb="1" eb="3">
      <t>ケンキュウ</t>
    </rPh>
    <rPh sb="3" eb="6">
      <t>ジュンビキン</t>
    </rPh>
    <phoneticPr fontId="1"/>
  </si>
  <si>
    <t>円</t>
    <rPh sb="0" eb="1">
      <t>エン</t>
    </rPh>
    <phoneticPr fontId="1"/>
  </si>
  <si>
    <t>＠</t>
    <phoneticPr fontId="1"/>
  </si>
  <si>
    <t>【A】小計</t>
    <rPh sb="3" eb="5">
      <t>ショウケイ</t>
    </rPh>
    <phoneticPr fontId="1"/>
  </si>
  <si>
    <t>◎研究補助業務を外部委託する場合または研究協力者を必要としない研究である場合⇒計上しない</t>
    <rPh sb="1" eb="3">
      <t>ケンキュウ</t>
    </rPh>
    <rPh sb="3" eb="5">
      <t>ホジョ</t>
    </rPh>
    <rPh sb="5" eb="7">
      <t>ギョウム</t>
    </rPh>
    <rPh sb="8" eb="10">
      <t>ガイブ</t>
    </rPh>
    <rPh sb="10" eb="12">
      <t>イタク</t>
    </rPh>
    <rPh sb="14" eb="16">
      <t>バアイ</t>
    </rPh>
    <rPh sb="31" eb="33">
      <t>ケンキュウ</t>
    </rPh>
    <rPh sb="36" eb="38">
      <t>バアイ</t>
    </rPh>
    <rPh sb="39" eb="41">
      <t>ケイジョウ</t>
    </rPh>
    <phoneticPr fontId="1"/>
  </si>
  <si>
    <t>【B】小計</t>
    <rPh sb="3" eb="5">
      <t>ショウケイ</t>
    </rPh>
    <phoneticPr fontId="1"/>
  </si>
  <si>
    <t>委員会審査費用
(委員会に係る事務経費等)</t>
    <rPh sb="0" eb="3">
      <t>イインカイ</t>
    </rPh>
    <rPh sb="3" eb="5">
      <t>シンサ</t>
    </rPh>
    <rPh sb="5" eb="7">
      <t>ヒヨウ</t>
    </rPh>
    <rPh sb="9" eb="12">
      <t>イインカイ</t>
    </rPh>
    <rPh sb="13" eb="14">
      <t>カカ</t>
    </rPh>
    <rPh sb="15" eb="17">
      <t>ジム</t>
    </rPh>
    <rPh sb="17" eb="19">
      <t>ケイヒ</t>
    </rPh>
    <rPh sb="19" eb="20">
      <t>トウ</t>
    </rPh>
    <phoneticPr fontId="1"/>
  </si>
  <si>
    <t>円×実施回数</t>
    <rPh sb="2" eb="4">
      <t>ジッシ</t>
    </rPh>
    <phoneticPr fontId="1"/>
  </si>
  <si>
    <t>回予定(安全性情報、終了時等に係る審査)</t>
    <rPh sb="0" eb="1">
      <t>カイ</t>
    </rPh>
    <rPh sb="1" eb="3">
      <t>ヨテイ</t>
    </rPh>
    <phoneticPr fontId="1"/>
  </si>
  <si>
    <t>円×実施回数</t>
    <phoneticPr fontId="1"/>
  </si>
  <si>
    <t>該当・非該当</t>
    <rPh sb="0" eb="2">
      <t>ガイトウ</t>
    </rPh>
    <rPh sb="3" eb="6">
      <t>ヒガイトウ</t>
    </rPh>
    <phoneticPr fontId="1"/>
  </si>
  <si>
    <t>a：医師研究経費</t>
    <rPh sb="2" eb="4">
      <t>イシ</t>
    </rPh>
    <rPh sb="4" eb="6">
      <t>ケンキュウ</t>
    </rPh>
    <rPh sb="6" eb="8">
      <t>ケイヒ</t>
    </rPh>
    <phoneticPr fontId="1"/>
  </si>
  <si>
    <t>円×脱落した症例数</t>
    <phoneticPr fontId="1"/>
  </si>
  <si>
    <t>b：研究協力者経費</t>
    <rPh sb="2" eb="4">
      <t>ケンキュウ</t>
    </rPh>
    <rPh sb="4" eb="7">
      <t>キョウリョクシャ</t>
    </rPh>
    <rPh sb="7" eb="9">
      <t>ケイヒ</t>
    </rPh>
    <phoneticPr fontId="1"/>
  </si>
  <si>
    <t>円×脱落した症例数(研究補助業務を外部委託する場合計上しない)</t>
    <rPh sb="25" eb="27">
      <t>ケイジョウ</t>
    </rPh>
    <phoneticPr fontId="1"/>
  </si>
  <si>
    <t>検査データ提供費(X線画像診断・エコー・心電図等)</t>
    <rPh sb="0" eb="2">
      <t>ケンサ</t>
    </rPh>
    <rPh sb="5" eb="7">
      <t>テイキョウ</t>
    </rPh>
    <rPh sb="7" eb="8">
      <t>ヒ</t>
    </rPh>
    <rPh sb="10" eb="11">
      <t>セン</t>
    </rPh>
    <rPh sb="11" eb="13">
      <t>ガゾウ</t>
    </rPh>
    <rPh sb="13" eb="15">
      <t>シンダン</t>
    </rPh>
    <rPh sb="20" eb="23">
      <t>シンデンズ</t>
    </rPh>
    <rPh sb="23" eb="24">
      <t>トウ</t>
    </rPh>
    <phoneticPr fontId="1"/>
  </si>
  <si>
    <t>円×件数(ただし、電子データ出力の出来るものに限る)</t>
    <phoneticPr fontId="1"/>
  </si>
  <si>
    <t>・その他(紙・フィルム等)</t>
    <rPh sb="3" eb="4">
      <t>タ</t>
    </rPh>
    <rPh sb="5" eb="6">
      <t>カミ</t>
    </rPh>
    <rPh sb="11" eb="12">
      <t>トウ</t>
    </rPh>
    <phoneticPr fontId="1"/>
  </si>
  <si>
    <t>円×枚数</t>
    <phoneticPr fontId="1"/>
  </si>
  <si>
    <t>契約期間</t>
    <rPh sb="0" eb="2">
      <t>ケイヤク</t>
    </rPh>
    <rPh sb="2" eb="4">
      <t>キカン</t>
    </rPh>
    <phoneticPr fontId="1"/>
  </si>
  <si>
    <t>要素</t>
    <rPh sb="0" eb="2">
      <t>ヨウソ</t>
    </rPh>
    <phoneticPr fontId="1"/>
  </si>
  <si>
    <t>ウェイト</t>
    <phoneticPr fontId="1"/>
  </si>
  <si>
    <t>ポイント</t>
    <phoneticPr fontId="1"/>
  </si>
  <si>
    <t>入力欄</t>
    <rPh sb="0" eb="2">
      <t>ニュウリョク</t>
    </rPh>
    <rPh sb="2" eb="3">
      <t>ラン</t>
    </rPh>
    <phoneticPr fontId="1"/>
  </si>
  <si>
    <t>Ⅰ(ウェイト×</t>
    <phoneticPr fontId="1"/>
  </si>
  <si>
    <t>)</t>
    <phoneticPr fontId="1"/>
  </si>
  <si>
    <t>Ⅱ(ウェイト×</t>
    <phoneticPr fontId="1"/>
  </si>
  <si>
    <t>Ⅲ(ウェイト×</t>
    <phoneticPr fontId="1"/>
  </si>
  <si>
    <t>ポイント数</t>
    <rPh sb="4" eb="5">
      <t>スウ</t>
    </rPh>
    <phoneticPr fontId="1"/>
  </si>
  <si>
    <t>A</t>
    <phoneticPr fontId="1"/>
  </si>
  <si>
    <t>対象疾患の重症度</t>
    <rPh sb="0" eb="2">
      <t>タイショウ</t>
    </rPh>
    <rPh sb="2" eb="4">
      <t>シッカン</t>
    </rPh>
    <rPh sb="5" eb="7">
      <t>ジュウショウ</t>
    </rPh>
    <rPh sb="7" eb="8">
      <t>ド</t>
    </rPh>
    <phoneticPr fontId="1"/>
  </si>
  <si>
    <t>軽症</t>
    <rPh sb="0" eb="2">
      <t>ケイショウ</t>
    </rPh>
    <phoneticPr fontId="1"/>
  </si>
  <si>
    <t>中等度</t>
    <rPh sb="0" eb="2">
      <t>チュウトウ</t>
    </rPh>
    <rPh sb="2" eb="3">
      <t>ド</t>
    </rPh>
    <phoneticPr fontId="1"/>
  </si>
  <si>
    <t>重症・重篤</t>
    <rPh sb="0" eb="2">
      <t>ジュウショウ</t>
    </rPh>
    <rPh sb="3" eb="5">
      <t>ジュウトク</t>
    </rPh>
    <phoneticPr fontId="1"/>
  </si>
  <si>
    <t>B</t>
    <phoneticPr fontId="1"/>
  </si>
  <si>
    <t>入院・外来の別</t>
    <rPh sb="0" eb="2">
      <t>ニュウイン</t>
    </rPh>
    <rPh sb="3" eb="5">
      <t>ガイライ</t>
    </rPh>
    <rPh sb="6" eb="7">
      <t>ベツ</t>
    </rPh>
    <phoneticPr fontId="1"/>
  </si>
  <si>
    <t>外来</t>
    <rPh sb="0" eb="2">
      <t>ガイライ</t>
    </rPh>
    <phoneticPr fontId="1"/>
  </si>
  <si>
    <t>入院</t>
    <rPh sb="0" eb="2">
      <t>ニュウイン</t>
    </rPh>
    <phoneticPr fontId="1"/>
  </si>
  <si>
    <t>C</t>
    <phoneticPr fontId="1"/>
  </si>
  <si>
    <t>D</t>
    <phoneticPr fontId="1"/>
  </si>
  <si>
    <t>オープン</t>
    <phoneticPr fontId="1"/>
  </si>
  <si>
    <t>単盲検</t>
    <rPh sb="0" eb="1">
      <t>タン</t>
    </rPh>
    <rPh sb="1" eb="2">
      <t>モウ</t>
    </rPh>
    <rPh sb="2" eb="3">
      <t>ケン</t>
    </rPh>
    <phoneticPr fontId="1"/>
  </si>
  <si>
    <t>二重盲検</t>
    <rPh sb="0" eb="2">
      <t>ニジュウ</t>
    </rPh>
    <rPh sb="2" eb="3">
      <t>モウ</t>
    </rPh>
    <rPh sb="3" eb="4">
      <t>ケン</t>
    </rPh>
    <phoneticPr fontId="1"/>
  </si>
  <si>
    <t>E</t>
    <phoneticPr fontId="1"/>
  </si>
  <si>
    <t>プラセボの使用</t>
    <rPh sb="5" eb="7">
      <t>シヨウ</t>
    </rPh>
    <phoneticPr fontId="1"/>
  </si>
  <si>
    <t>使用する</t>
    <rPh sb="0" eb="2">
      <t>シヨウ</t>
    </rPh>
    <phoneticPr fontId="1"/>
  </si>
  <si>
    <t>F</t>
    <phoneticPr fontId="1"/>
  </si>
  <si>
    <t>併用薬の使用</t>
    <rPh sb="0" eb="2">
      <t>ヘイヨウ</t>
    </rPh>
    <rPh sb="2" eb="3">
      <t>ヤク</t>
    </rPh>
    <rPh sb="4" eb="6">
      <t>シヨウ</t>
    </rPh>
    <phoneticPr fontId="1"/>
  </si>
  <si>
    <t>同効薬でも不変使用可</t>
    <rPh sb="0" eb="1">
      <t>ドウ</t>
    </rPh>
    <rPh sb="1" eb="2">
      <t>コウ</t>
    </rPh>
    <rPh sb="2" eb="3">
      <t>ヤク</t>
    </rPh>
    <rPh sb="5" eb="7">
      <t>フヘン</t>
    </rPh>
    <rPh sb="7" eb="9">
      <t>シヨウ</t>
    </rPh>
    <rPh sb="9" eb="10">
      <t>カ</t>
    </rPh>
    <phoneticPr fontId="1"/>
  </si>
  <si>
    <t>同効薬のみ禁止</t>
    <rPh sb="0" eb="1">
      <t>ドウ</t>
    </rPh>
    <rPh sb="1" eb="2">
      <t>コウ</t>
    </rPh>
    <rPh sb="2" eb="3">
      <t>ヤク</t>
    </rPh>
    <rPh sb="5" eb="7">
      <t>キンシ</t>
    </rPh>
    <phoneticPr fontId="1"/>
  </si>
  <si>
    <t>全面禁止</t>
    <rPh sb="0" eb="2">
      <t>ゼンメン</t>
    </rPh>
    <rPh sb="2" eb="4">
      <t>キンシ</t>
    </rPh>
    <phoneticPr fontId="1"/>
  </si>
  <si>
    <t>G</t>
    <phoneticPr fontId="1"/>
  </si>
  <si>
    <t>内用・外用</t>
    <rPh sb="0" eb="2">
      <t>ナイヨウ</t>
    </rPh>
    <rPh sb="3" eb="5">
      <t>ガイヨウ</t>
    </rPh>
    <phoneticPr fontId="1"/>
  </si>
  <si>
    <t>皮下注・筋注</t>
    <rPh sb="0" eb="2">
      <t>ヒカ</t>
    </rPh>
    <rPh sb="2" eb="3">
      <t>チュウ</t>
    </rPh>
    <rPh sb="4" eb="5">
      <t>キン</t>
    </rPh>
    <rPh sb="5" eb="6">
      <t>チュウ</t>
    </rPh>
    <phoneticPr fontId="1"/>
  </si>
  <si>
    <t>静注・特殊</t>
    <rPh sb="0" eb="1">
      <t>ジョウ</t>
    </rPh>
    <rPh sb="1" eb="2">
      <t>チュウ</t>
    </rPh>
    <rPh sb="3" eb="5">
      <t>トクシュ</t>
    </rPh>
    <phoneticPr fontId="1"/>
  </si>
  <si>
    <t>H</t>
    <phoneticPr fontId="1"/>
  </si>
  <si>
    <t>4週間以内</t>
    <rPh sb="1" eb="3">
      <t>シュウカン</t>
    </rPh>
    <rPh sb="3" eb="5">
      <t>イナイ</t>
    </rPh>
    <phoneticPr fontId="1"/>
  </si>
  <si>
    <t>5～24週</t>
    <rPh sb="4" eb="5">
      <t>シュウ</t>
    </rPh>
    <phoneticPr fontId="1"/>
  </si>
  <si>
    <t>25～49週</t>
    <rPh sb="5" eb="6">
      <t>シュウ</t>
    </rPh>
    <phoneticPr fontId="1"/>
  </si>
  <si>
    <t>加算ポイント数</t>
    <rPh sb="0" eb="2">
      <t>カサン</t>
    </rPh>
    <rPh sb="6" eb="7">
      <t>スウ</t>
    </rPh>
    <phoneticPr fontId="1"/>
  </si>
  <si>
    <t>50週以上</t>
    <rPh sb="2" eb="3">
      <t>シュウ</t>
    </rPh>
    <rPh sb="3" eb="5">
      <t>イジョウ</t>
    </rPh>
    <phoneticPr fontId="1"/>
  </si>
  <si>
    <t>週</t>
    <rPh sb="0" eb="1">
      <t>シュウ</t>
    </rPh>
    <phoneticPr fontId="1"/>
  </si>
  <si>
    <t>(25週ごとに9ポイント加算)</t>
    <rPh sb="3" eb="4">
      <t>シュウ</t>
    </rPh>
    <rPh sb="12" eb="14">
      <t>カサン</t>
    </rPh>
    <phoneticPr fontId="1"/>
  </si>
  <si>
    <t>I</t>
    <phoneticPr fontId="1"/>
  </si>
  <si>
    <t>被験者層</t>
    <rPh sb="0" eb="3">
      <t>ヒケンシャ</t>
    </rPh>
    <rPh sb="3" eb="4">
      <t>ソウ</t>
    </rPh>
    <phoneticPr fontId="1"/>
  </si>
  <si>
    <t>成人</t>
    <rPh sb="0" eb="2">
      <t>セイジン</t>
    </rPh>
    <phoneticPr fontId="1"/>
  </si>
  <si>
    <t>小児、成人(高齢者、</t>
    <rPh sb="0" eb="2">
      <t>ショウニ</t>
    </rPh>
    <rPh sb="3" eb="5">
      <t>セイジン</t>
    </rPh>
    <rPh sb="6" eb="9">
      <t>コウレイシャ</t>
    </rPh>
    <phoneticPr fontId="1"/>
  </si>
  <si>
    <t>乳児・新生児</t>
    <rPh sb="0" eb="2">
      <t>ニュウジ</t>
    </rPh>
    <rPh sb="3" eb="6">
      <t>シンセイジ</t>
    </rPh>
    <phoneticPr fontId="1"/>
  </si>
  <si>
    <t>肝、腎障害等合併あり)</t>
    <rPh sb="0" eb="1">
      <t>キモ</t>
    </rPh>
    <rPh sb="2" eb="5">
      <t>ジンショウガイ</t>
    </rPh>
    <rPh sb="5" eb="6">
      <t>トウ</t>
    </rPh>
    <rPh sb="6" eb="8">
      <t>ガッペイ</t>
    </rPh>
    <phoneticPr fontId="1"/>
  </si>
  <si>
    <t>J</t>
    <phoneticPr fontId="1"/>
  </si>
  <si>
    <t>19以下</t>
    <rPh sb="2" eb="4">
      <t>イカ</t>
    </rPh>
    <phoneticPr fontId="1"/>
  </si>
  <si>
    <t>20～29</t>
    <phoneticPr fontId="1"/>
  </si>
  <si>
    <t>30以上</t>
    <rPh sb="2" eb="4">
      <t>イジョウ</t>
    </rPh>
    <phoneticPr fontId="1"/>
  </si>
  <si>
    <t>K</t>
    <phoneticPr fontId="1"/>
  </si>
  <si>
    <t>チェックポイントの経過観察回数</t>
    <rPh sb="9" eb="11">
      <t>ケイカ</t>
    </rPh>
    <rPh sb="11" eb="13">
      <t>カンサツ</t>
    </rPh>
    <rPh sb="13" eb="15">
      <t>カイスウ</t>
    </rPh>
    <phoneticPr fontId="1"/>
  </si>
  <si>
    <t>4以下</t>
    <rPh sb="1" eb="3">
      <t>イカ</t>
    </rPh>
    <phoneticPr fontId="1"/>
  </si>
  <si>
    <t>5～9</t>
    <phoneticPr fontId="1"/>
  </si>
  <si>
    <t>10以上</t>
    <rPh sb="2" eb="4">
      <t>イジョウ</t>
    </rPh>
    <phoneticPr fontId="1"/>
  </si>
  <si>
    <t>L</t>
    <phoneticPr fontId="1"/>
  </si>
  <si>
    <t>臨床症状観察項目数</t>
    <rPh sb="0" eb="2">
      <t>リンショウ</t>
    </rPh>
    <rPh sb="2" eb="4">
      <t>ショウジョウ</t>
    </rPh>
    <rPh sb="4" eb="6">
      <t>カンサツ</t>
    </rPh>
    <rPh sb="6" eb="9">
      <t>コウモクスウ</t>
    </rPh>
    <phoneticPr fontId="1"/>
  </si>
  <si>
    <t>M</t>
    <phoneticPr fontId="1"/>
  </si>
  <si>
    <t>一般的臨床検査＋非侵襲的機能</t>
    <rPh sb="0" eb="3">
      <t>イッパンテキ</t>
    </rPh>
    <rPh sb="3" eb="5">
      <t>リンショウ</t>
    </rPh>
    <rPh sb="5" eb="7">
      <t>ケンサ</t>
    </rPh>
    <rPh sb="8" eb="9">
      <t>ヒ</t>
    </rPh>
    <rPh sb="9" eb="10">
      <t>シン</t>
    </rPh>
    <rPh sb="10" eb="11">
      <t>シュウ</t>
    </rPh>
    <rPh sb="11" eb="12">
      <t>テキ</t>
    </rPh>
    <rPh sb="12" eb="14">
      <t>キノウ</t>
    </rPh>
    <phoneticPr fontId="1"/>
  </si>
  <si>
    <t>49以下</t>
    <rPh sb="2" eb="4">
      <t>イカ</t>
    </rPh>
    <phoneticPr fontId="1"/>
  </si>
  <si>
    <t>50～99</t>
    <phoneticPr fontId="1"/>
  </si>
  <si>
    <t>100以上</t>
    <rPh sb="3" eb="5">
      <t>イジョウ</t>
    </rPh>
    <phoneticPr fontId="1"/>
  </si>
  <si>
    <t>検査及び画像診断項目数</t>
    <rPh sb="0" eb="2">
      <t>ケンサ</t>
    </rPh>
    <rPh sb="2" eb="3">
      <t>オヨ</t>
    </rPh>
    <rPh sb="4" eb="6">
      <t>ガゾウ</t>
    </rPh>
    <rPh sb="6" eb="8">
      <t>シンダン</t>
    </rPh>
    <rPh sb="8" eb="10">
      <t>コウモク</t>
    </rPh>
    <rPh sb="10" eb="11">
      <t>スウ</t>
    </rPh>
    <phoneticPr fontId="1"/>
  </si>
  <si>
    <t>N</t>
    <phoneticPr fontId="1"/>
  </si>
  <si>
    <t>侵襲的機能検査及び画像診断回数</t>
    <rPh sb="0" eb="1">
      <t>シン</t>
    </rPh>
    <rPh sb="1" eb="2">
      <t>シュウ</t>
    </rPh>
    <rPh sb="2" eb="3">
      <t>テキ</t>
    </rPh>
    <rPh sb="3" eb="5">
      <t>キノウ</t>
    </rPh>
    <rPh sb="5" eb="7">
      <t>ケンサ</t>
    </rPh>
    <rPh sb="7" eb="8">
      <t>オヨ</t>
    </rPh>
    <rPh sb="9" eb="11">
      <t>ガゾウ</t>
    </rPh>
    <rPh sb="11" eb="13">
      <t>シンダン</t>
    </rPh>
    <rPh sb="13" eb="15">
      <t>カイスウ</t>
    </rPh>
    <phoneticPr fontId="1"/>
  </si>
  <si>
    <t>回</t>
    <rPh sb="0" eb="1">
      <t>カイ</t>
    </rPh>
    <phoneticPr fontId="1"/>
  </si>
  <si>
    <t>O</t>
    <phoneticPr fontId="1"/>
  </si>
  <si>
    <t>P</t>
    <phoneticPr fontId="1"/>
  </si>
  <si>
    <t>生検回数</t>
    <rPh sb="0" eb="1">
      <t>セイ</t>
    </rPh>
    <rPh sb="1" eb="2">
      <t>ケン</t>
    </rPh>
    <rPh sb="2" eb="4">
      <t>カイスウ</t>
    </rPh>
    <phoneticPr fontId="1"/>
  </si>
  <si>
    <t>Q</t>
    <phoneticPr fontId="1"/>
  </si>
  <si>
    <t>症例発表</t>
    <rPh sb="0" eb="2">
      <t>ショウレイ</t>
    </rPh>
    <rPh sb="2" eb="4">
      <t>ハッピョウ</t>
    </rPh>
    <phoneticPr fontId="1"/>
  </si>
  <si>
    <t>1回</t>
    <rPh sb="1" eb="2">
      <t>カイ</t>
    </rPh>
    <phoneticPr fontId="1"/>
  </si>
  <si>
    <t>30枚以内</t>
    <rPh sb="2" eb="3">
      <t>マイ</t>
    </rPh>
    <rPh sb="3" eb="5">
      <t>イナイ</t>
    </rPh>
    <phoneticPr fontId="1"/>
  </si>
  <si>
    <t>31～50枚</t>
    <rPh sb="5" eb="6">
      <t>マイ</t>
    </rPh>
    <phoneticPr fontId="1"/>
  </si>
  <si>
    <t>51枚以上</t>
    <rPh sb="2" eb="3">
      <t>マイ</t>
    </rPh>
    <rPh sb="3" eb="5">
      <t>イジョウ</t>
    </rPh>
    <phoneticPr fontId="1"/>
  </si>
  <si>
    <t>合計ポイント数</t>
    <rPh sb="0" eb="2">
      <t>ゴウケイ</t>
    </rPh>
    <rPh sb="6" eb="7">
      <t>スウ</t>
    </rPh>
    <phoneticPr fontId="1"/>
  </si>
  <si>
    <t>1.</t>
    <phoneticPr fontId="1"/>
  </si>
  <si>
    <t>研究補助業務の外部委託</t>
    <rPh sb="0" eb="2">
      <t>ケンキュウ</t>
    </rPh>
    <rPh sb="2" eb="4">
      <t>ホジョ</t>
    </rPh>
    <rPh sb="4" eb="6">
      <t>ギョウム</t>
    </rPh>
    <rPh sb="7" eb="9">
      <t>ガイブ</t>
    </rPh>
    <rPh sb="9" eb="11">
      <t>イタク</t>
    </rPh>
    <phoneticPr fontId="1"/>
  </si>
  <si>
    <t>2.</t>
    <phoneticPr fontId="1"/>
  </si>
  <si>
    <t>1.する</t>
    <phoneticPr fontId="1"/>
  </si>
  <si>
    <t>3.</t>
    <phoneticPr fontId="1"/>
  </si>
  <si>
    <t>研究協力者経費付帯業務加算ポイント数(枠外にて算出)</t>
    <rPh sb="0" eb="2">
      <t>ケンキュウ</t>
    </rPh>
    <rPh sb="2" eb="5">
      <t>キョウリョクシャ</t>
    </rPh>
    <rPh sb="5" eb="7">
      <t>ケイヒ</t>
    </rPh>
    <rPh sb="7" eb="9">
      <t>フタイ</t>
    </rPh>
    <rPh sb="9" eb="11">
      <t>ギョウム</t>
    </rPh>
    <rPh sb="11" eb="13">
      <t>カサン</t>
    </rPh>
    <rPh sb="17" eb="18">
      <t>スウ</t>
    </rPh>
    <rPh sb="19" eb="20">
      <t>ワク</t>
    </rPh>
    <rPh sb="20" eb="21">
      <t>ガイ</t>
    </rPh>
    <rPh sb="23" eb="25">
      <t>サンシュツ</t>
    </rPh>
    <phoneticPr fontId="1"/>
  </si>
  <si>
    <t>2.しない</t>
    <phoneticPr fontId="1"/>
  </si>
  <si>
    <t>算出額</t>
    <rPh sb="0" eb="2">
      <t>サンシュツ</t>
    </rPh>
    <rPh sb="2" eb="3">
      <t>ガク</t>
    </rPh>
    <phoneticPr fontId="1"/>
  </si>
  <si>
    <t>研究協力者経費付帯業務加算</t>
    <rPh sb="0" eb="2">
      <t>ケンキュウ</t>
    </rPh>
    <rPh sb="2" eb="5">
      <t>キョウリョクシャ</t>
    </rPh>
    <rPh sb="5" eb="7">
      <t>ケイヒ</t>
    </rPh>
    <rPh sb="7" eb="9">
      <t>フタイ</t>
    </rPh>
    <rPh sb="9" eb="11">
      <t>ギョウム</t>
    </rPh>
    <rPh sb="11" eb="13">
      <t>カサン</t>
    </rPh>
    <phoneticPr fontId="1"/>
  </si>
  <si>
    <t>(</t>
    <phoneticPr fontId="1"/>
  </si>
  <si>
    <t>×</t>
    <phoneticPr fontId="1"/>
  </si>
  <si>
    <t>＝</t>
    <phoneticPr fontId="1"/>
  </si>
  <si>
    <t>・・・①</t>
    <phoneticPr fontId="1"/>
  </si>
  <si>
    <t>・・・②</t>
    <phoneticPr fontId="1"/>
  </si>
  <si>
    <t>国際共同治験</t>
    <rPh sb="0" eb="2">
      <t>コクサイ</t>
    </rPh>
    <rPh sb="2" eb="4">
      <t>キョウドウ</t>
    </rPh>
    <rPh sb="4" eb="6">
      <t>チケン</t>
    </rPh>
    <phoneticPr fontId="1"/>
  </si>
  <si>
    <t>医師研究経費</t>
    <rPh sb="0" eb="2">
      <t>イシ</t>
    </rPh>
    <rPh sb="2" eb="4">
      <t>ケンキュウ</t>
    </rPh>
    <rPh sb="4" eb="6">
      <t>ケイヒ</t>
    </rPh>
    <phoneticPr fontId="1"/>
  </si>
  <si>
    <t>①＋②</t>
    <phoneticPr fontId="1"/>
  </si>
  <si>
    <t>1.該当する</t>
    <rPh sb="2" eb="4">
      <t>ガイトウ</t>
    </rPh>
    <phoneticPr fontId="1"/>
  </si>
  <si>
    <t>・・・③</t>
    <phoneticPr fontId="1"/>
  </si>
  <si>
    <t>2.該当しない</t>
    <rPh sb="2" eb="4">
      <t>ガイトウ</t>
    </rPh>
    <phoneticPr fontId="1"/>
  </si>
  <si>
    <t>・・・④</t>
    <phoneticPr fontId="1"/>
  </si>
  <si>
    <t>英文による症例報告書の提出</t>
    <rPh sb="0" eb="2">
      <t>エイブン</t>
    </rPh>
    <rPh sb="5" eb="7">
      <t>ショウレイ</t>
    </rPh>
    <rPh sb="7" eb="10">
      <t>ホウコクショ</t>
    </rPh>
    <rPh sb="11" eb="13">
      <t>テイシュツ</t>
    </rPh>
    <phoneticPr fontId="1"/>
  </si>
  <si>
    <t>研究協力者経費(委託なし)</t>
  </si>
  <si>
    <t>③＋④</t>
    <phoneticPr fontId="1"/>
  </si>
  <si>
    <t>研究協力者経費(委託あり)</t>
    <phoneticPr fontId="1"/>
  </si>
  <si>
    <t>⇒</t>
    <phoneticPr fontId="1"/>
  </si>
  <si>
    <t>免除</t>
    <rPh sb="0" eb="2">
      <t>メンジョ</t>
    </rPh>
    <phoneticPr fontId="1"/>
  </si>
  <si>
    <t>研究準備金（委託なし）</t>
    <rPh sb="0" eb="2">
      <t>ケンキュウ</t>
    </rPh>
    <rPh sb="2" eb="5">
      <t>ジュンビキン</t>
    </rPh>
    <rPh sb="6" eb="8">
      <t>イタク</t>
    </rPh>
    <phoneticPr fontId="1"/>
  </si>
  <si>
    <t>｛（①/契約例数）＋②｝</t>
    <rPh sb="4" eb="6">
      <t>ケイヤク</t>
    </rPh>
    <rPh sb="6" eb="7">
      <t>レイ</t>
    </rPh>
    <rPh sb="7" eb="8">
      <t>スウ</t>
    </rPh>
    <phoneticPr fontId="1"/>
  </si>
  <si>
    <t>研究準備金（委託あり）</t>
    <rPh sb="0" eb="2">
      <t>ケンキュウ</t>
    </rPh>
    <rPh sb="2" eb="5">
      <t>ジュンビキン</t>
    </rPh>
    <rPh sb="6" eb="8">
      <t>イタク</t>
    </rPh>
    <phoneticPr fontId="1"/>
  </si>
  <si>
    <t>[｛（①/契約例数）＋②}</t>
    <rPh sb="5" eb="7">
      <t>ケイヤク</t>
    </rPh>
    <rPh sb="7" eb="8">
      <t>レイ</t>
    </rPh>
    <rPh sb="8" eb="9">
      <t>スウ</t>
    </rPh>
    <phoneticPr fontId="1"/>
  </si>
  <si>
    <t>]</t>
    <phoneticPr fontId="1"/>
  </si>
  <si>
    <t>※②と④は新規申請時と終了時のみ算出する。</t>
    <rPh sb="5" eb="7">
      <t>シンキ</t>
    </rPh>
    <rPh sb="7" eb="9">
      <t>シンセイ</t>
    </rPh>
    <rPh sb="9" eb="10">
      <t>ジ</t>
    </rPh>
    <rPh sb="11" eb="14">
      <t>シュウリョウジ</t>
    </rPh>
    <rPh sb="16" eb="18">
      <t>サンシュツ</t>
    </rPh>
    <phoneticPr fontId="1"/>
  </si>
  <si>
    <t>海外の試験機関への外注検査</t>
    <rPh sb="0" eb="2">
      <t>カイガイ</t>
    </rPh>
    <rPh sb="3" eb="5">
      <t>シケン</t>
    </rPh>
    <rPh sb="5" eb="7">
      <t>キカン</t>
    </rPh>
    <rPh sb="9" eb="11">
      <t>ガイチュウ</t>
    </rPh>
    <rPh sb="11" eb="13">
      <t>ケンサ</t>
    </rPh>
    <phoneticPr fontId="1"/>
  </si>
  <si>
    <t>2種類以上の同意説明文書の使用(アセント含む)</t>
    <rPh sb="1" eb="3">
      <t>シュルイ</t>
    </rPh>
    <rPh sb="3" eb="5">
      <t>イジョウ</t>
    </rPh>
    <rPh sb="6" eb="8">
      <t>ドウイ</t>
    </rPh>
    <rPh sb="8" eb="10">
      <t>セツメイ</t>
    </rPh>
    <rPh sb="10" eb="12">
      <t>ブンショ</t>
    </rPh>
    <rPh sb="13" eb="15">
      <t>シヨウ</t>
    </rPh>
    <rPh sb="20" eb="21">
      <t>フク</t>
    </rPh>
    <phoneticPr fontId="1"/>
  </si>
  <si>
    <t>1.あり</t>
    <phoneticPr fontId="1"/>
  </si>
  <si>
    <t>2.なし</t>
    <phoneticPr fontId="1"/>
  </si>
  <si>
    <t>加算ポイント</t>
    <phoneticPr fontId="1"/>
  </si>
  <si>
    <t>：</t>
    <phoneticPr fontId="1"/>
  </si>
  <si>
    <t>医師研究経費等ポイント算出根拠</t>
    <rPh sb="0" eb="2">
      <t>イシ</t>
    </rPh>
    <rPh sb="2" eb="4">
      <t>ケンキュウ</t>
    </rPh>
    <rPh sb="4" eb="7">
      <t>ケイヒトウ</t>
    </rPh>
    <rPh sb="11" eb="13">
      <t>サンシュツ</t>
    </rPh>
    <rPh sb="13" eb="15">
      <t>コンキョ</t>
    </rPh>
    <phoneticPr fontId="1"/>
  </si>
  <si>
    <t>選択ポイント</t>
    <rPh sb="0" eb="2">
      <t>センタク</t>
    </rPh>
    <phoneticPr fontId="1"/>
  </si>
  <si>
    <t>算出ポイント数</t>
    <rPh sb="0" eb="2">
      <t>サンシュツ</t>
    </rPh>
    <rPh sb="6" eb="7">
      <t>スウ</t>
    </rPh>
    <phoneticPr fontId="1"/>
  </si>
  <si>
    <t>根拠</t>
    <rPh sb="0" eb="2">
      <t>コンキョ</t>
    </rPh>
    <phoneticPr fontId="1"/>
  </si>
  <si>
    <t>一般的臨床検査＋非侵襲的機能
検査及び画像診断項目数</t>
    <rPh sb="0" eb="3">
      <t>イッパンテキ</t>
    </rPh>
    <rPh sb="3" eb="5">
      <t>リンショウ</t>
    </rPh>
    <rPh sb="5" eb="7">
      <t>ケンサ</t>
    </rPh>
    <rPh sb="8" eb="9">
      <t>ヒ</t>
    </rPh>
    <rPh sb="9" eb="10">
      <t>シン</t>
    </rPh>
    <rPh sb="10" eb="11">
      <t>シュウ</t>
    </rPh>
    <rPh sb="11" eb="12">
      <t>テキ</t>
    </rPh>
    <rPh sb="12" eb="14">
      <t>キノウ</t>
    </rPh>
    <phoneticPr fontId="1"/>
  </si>
  <si>
    <t>内服</t>
    <rPh sb="0" eb="2">
      <t>ナイフク</t>
    </rPh>
    <phoneticPr fontId="1"/>
  </si>
  <si>
    <t>外用</t>
    <rPh sb="0" eb="2">
      <t>ガイヨウ</t>
    </rPh>
    <phoneticPr fontId="1"/>
  </si>
  <si>
    <t>注射</t>
    <rPh sb="0" eb="2">
      <t>チュウシャ</t>
    </rPh>
    <phoneticPr fontId="1"/>
  </si>
  <si>
    <t>デザイン</t>
    <phoneticPr fontId="1"/>
  </si>
  <si>
    <t>投与期間</t>
    <rPh sb="0" eb="2">
      <t>トウヨ</t>
    </rPh>
    <rPh sb="2" eb="4">
      <t>キカン</t>
    </rPh>
    <phoneticPr fontId="1"/>
  </si>
  <si>
    <t>調剤及び出庫回数</t>
    <rPh sb="0" eb="2">
      <t>チョウザイ</t>
    </rPh>
    <rPh sb="2" eb="3">
      <t>オヨ</t>
    </rPh>
    <rPh sb="4" eb="6">
      <t>シュッコ</t>
    </rPh>
    <rPh sb="6" eb="8">
      <t>カイスウ</t>
    </rPh>
    <phoneticPr fontId="1"/>
  </si>
  <si>
    <t>単回</t>
    <rPh sb="0" eb="1">
      <t>タン</t>
    </rPh>
    <rPh sb="1" eb="2">
      <t>カイ</t>
    </rPh>
    <phoneticPr fontId="1"/>
  </si>
  <si>
    <t>5回以下</t>
    <rPh sb="1" eb="2">
      <t>カイ</t>
    </rPh>
    <rPh sb="2" eb="4">
      <t>イカ</t>
    </rPh>
    <phoneticPr fontId="1"/>
  </si>
  <si>
    <t>6回以上</t>
    <rPh sb="1" eb="2">
      <t>カイ</t>
    </rPh>
    <rPh sb="2" eb="4">
      <t>イジョウ</t>
    </rPh>
    <phoneticPr fontId="1"/>
  </si>
  <si>
    <t>保存状況</t>
    <rPh sb="0" eb="2">
      <t>ホゾン</t>
    </rPh>
    <rPh sb="2" eb="4">
      <t>ジョウキョウ</t>
    </rPh>
    <phoneticPr fontId="1"/>
  </si>
  <si>
    <t>室温</t>
    <rPh sb="0" eb="2">
      <t>シツオン</t>
    </rPh>
    <phoneticPr fontId="1"/>
  </si>
  <si>
    <t>冷所または遮光</t>
    <rPh sb="0" eb="1">
      <t>レイ</t>
    </rPh>
    <rPh sb="1" eb="2">
      <t>ショ</t>
    </rPh>
    <rPh sb="5" eb="7">
      <t>シャコウ</t>
    </rPh>
    <phoneticPr fontId="1"/>
  </si>
  <si>
    <t>冷所及び遮光</t>
    <rPh sb="0" eb="1">
      <t>レイ</t>
    </rPh>
    <rPh sb="1" eb="2">
      <t>ショ</t>
    </rPh>
    <rPh sb="2" eb="3">
      <t>オヨ</t>
    </rPh>
    <rPh sb="4" eb="6">
      <t>シャコウ</t>
    </rPh>
    <phoneticPr fontId="1"/>
  </si>
  <si>
    <t>単相か複数相か</t>
    <rPh sb="0" eb="1">
      <t>タン</t>
    </rPh>
    <rPh sb="1" eb="2">
      <t>ソウ</t>
    </rPh>
    <rPh sb="3" eb="5">
      <t>フクスウ</t>
    </rPh>
    <rPh sb="5" eb="6">
      <t>ソウ</t>
    </rPh>
    <phoneticPr fontId="1"/>
  </si>
  <si>
    <t>2つの相同時</t>
    <rPh sb="3" eb="4">
      <t>ソウ</t>
    </rPh>
    <rPh sb="4" eb="6">
      <t>ドウジ</t>
    </rPh>
    <phoneticPr fontId="1"/>
  </si>
  <si>
    <t>3つ以上</t>
    <rPh sb="2" eb="4">
      <t>イジョウ</t>
    </rPh>
    <phoneticPr fontId="1"/>
  </si>
  <si>
    <t>単科か複数科か</t>
    <rPh sb="0" eb="1">
      <t>タン</t>
    </rPh>
    <rPh sb="1" eb="2">
      <t>カ</t>
    </rPh>
    <rPh sb="3" eb="5">
      <t>フクスウ</t>
    </rPh>
    <rPh sb="5" eb="6">
      <t>カ</t>
    </rPh>
    <phoneticPr fontId="1"/>
  </si>
  <si>
    <t>2科</t>
    <rPh sb="1" eb="2">
      <t>カ</t>
    </rPh>
    <phoneticPr fontId="1"/>
  </si>
  <si>
    <t>3科以上</t>
    <rPh sb="1" eb="2">
      <t>カ</t>
    </rPh>
    <rPh sb="2" eb="4">
      <t>イジョウ</t>
    </rPh>
    <phoneticPr fontId="1"/>
  </si>
  <si>
    <t>2つ</t>
    <phoneticPr fontId="1"/>
  </si>
  <si>
    <t>有</t>
    <rPh sb="0" eb="1">
      <t>アリ</t>
    </rPh>
    <phoneticPr fontId="1"/>
  </si>
  <si>
    <t>特殊説明文書等の添付</t>
    <rPh sb="0" eb="2">
      <t>トクシュ</t>
    </rPh>
    <rPh sb="2" eb="4">
      <t>セツメイ</t>
    </rPh>
    <rPh sb="4" eb="6">
      <t>ブンショ</t>
    </rPh>
    <rPh sb="6" eb="7">
      <t>トウ</t>
    </rPh>
    <rPh sb="8" eb="10">
      <t>テンプ</t>
    </rPh>
    <phoneticPr fontId="1"/>
  </si>
  <si>
    <t>毒・劇薬(予定)</t>
    <rPh sb="0" eb="1">
      <t>ドク</t>
    </rPh>
    <rPh sb="2" eb="4">
      <t>ゲキヤク</t>
    </rPh>
    <rPh sb="5" eb="7">
      <t>ヨテイ</t>
    </rPh>
    <phoneticPr fontId="1"/>
  </si>
  <si>
    <t>併用薬の交付</t>
    <rPh sb="0" eb="2">
      <t>ヘイヨウ</t>
    </rPh>
    <rPh sb="2" eb="3">
      <t>ヤク</t>
    </rPh>
    <rPh sb="4" eb="6">
      <t>コウフ</t>
    </rPh>
    <phoneticPr fontId="1"/>
  </si>
  <si>
    <t>1種</t>
    <rPh sb="1" eb="2">
      <t>シュ</t>
    </rPh>
    <phoneticPr fontId="1"/>
  </si>
  <si>
    <t>2種</t>
    <rPh sb="1" eb="2">
      <t>シュ</t>
    </rPh>
    <phoneticPr fontId="1"/>
  </si>
  <si>
    <t>3種以上</t>
    <rPh sb="1" eb="2">
      <t>シュ</t>
    </rPh>
    <rPh sb="2" eb="4">
      <t>イジョウ</t>
    </rPh>
    <phoneticPr fontId="1"/>
  </si>
  <si>
    <t>併用適用時併用薬チェック</t>
    <rPh sb="0" eb="2">
      <t>ヘイヨウ</t>
    </rPh>
    <rPh sb="2" eb="4">
      <t>テキヨウ</t>
    </rPh>
    <rPh sb="4" eb="5">
      <t>ジ</t>
    </rPh>
    <rPh sb="5" eb="7">
      <t>ヘイヨウ</t>
    </rPh>
    <rPh sb="7" eb="8">
      <t>ヤク</t>
    </rPh>
    <phoneticPr fontId="1"/>
  </si>
  <si>
    <t>請求医のチェック</t>
    <rPh sb="0" eb="2">
      <t>セイキュウ</t>
    </rPh>
    <rPh sb="2" eb="3">
      <t>イ</t>
    </rPh>
    <phoneticPr fontId="1"/>
  </si>
  <si>
    <t>2名以下</t>
    <rPh sb="1" eb="4">
      <t>メイイカ</t>
    </rPh>
    <phoneticPr fontId="1"/>
  </si>
  <si>
    <t>3～5名</t>
    <rPh sb="3" eb="4">
      <t>メイ</t>
    </rPh>
    <phoneticPr fontId="1"/>
  </si>
  <si>
    <t>6名以上</t>
    <rPh sb="1" eb="2">
      <t>メイ</t>
    </rPh>
    <rPh sb="2" eb="4">
      <t>イジョウ</t>
    </rPh>
    <phoneticPr fontId="1"/>
  </si>
  <si>
    <t>3以上</t>
    <rPh sb="1" eb="3">
      <t>イジョウ</t>
    </rPh>
    <phoneticPr fontId="1"/>
  </si>
  <si>
    <t>合　　計　　ポ　　イ　　ン　　ト　　数</t>
    <rPh sb="0" eb="1">
      <t>ゴウ</t>
    </rPh>
    <rPh sb="3" eb="4">
      <t>ケイ</t>
    </rPh>
    <rPh sb="18" eb="19">
      <t>スウ</t>
    </rPh>
    <phoneticPr fontId="1"/>
  </si>
  <si>
    <t>症例数</t>
    <rPh sb="0" eb="2">
      <t>ショウレイ</t>
    </rPh>
    <rPh sb="2" eb="3">
      <t>スウ</t>
    </rPh>
    <phoneticPr fontId="1"/>
  </si>
  <si>
    <t>地方独立行政法人大阪市民病院機構</t>
    <rPh sb="0" eb="2">
      <t>チホウ</t>
    </rPh>
    <rPh sb="2" eb="4">
      <t>ドクリツ</t>
    </rPh>
    <rPh sb="4" eb="6">
      <t>ギョウセイ</t>
    </rPh>
    <rPh sb="6" eb="8">
      <t>ホウジン</t>
    </rPh>
    <rPh sb="8" eb="10">
      <t>オオサカ</t>
    </rPh>
    <rPh sb="10" eb="12">
      <t>シミン</t>
    </rPh>
    <rPh sb="12" eb="14">
      <t>ビョウイン</t>
    </rPh>
    <rPh sb="14" eb="16">
      <t>キコウ</t>
    </rPh>
    <phoneticPr fontId="1"/>
  </si>
  <si>
    <t>大阪市立総合医療センター</t>
    <rPh sb="0" eb="4">
      <t>オオサカシリツ</t>
    </rPh>
    <rPh sb="4" eb="6">
      <t>ソウゴウ</t>
    </rPh>
    <rPh sb="6" eb="8">
      <t>イリョウ</t>
    </rPh>
    <phoneticPr fontId="1"/>
  </si>
  <si>
    <t>病院長</t>
    <rPh sb="0" eb="3">
      <t>ビョウインチョウ</t>
    </rPh>
    <phoneticPr fontId="1"/>
  </si>
  <si>
    <t>殿</t>
    <rPh sb="0" eb="1">
      <t>ドノ</t>
    </rPh>
    <phoneticPr fontId="1"/>
  </si>
  <si>
    <t>治験依頼者</t>
    <rPh sb="0" eb="2">
      <t>チケン</t>
    </rPh>
    <rPh sb="2" eb="5">
      <t>イライシャ</t>
    </rPh>
    <phoneticPr fontId="1"/>
  </si>
  <si>
    <t>住所</t>
    <rPh sb="0" eb="2">
      <t>ジュウショ</t>
    </rPh>
    <phoneticPr fontId="1"/>
  </si>
  <si>
    <t>名称</t>
    <rPh sb="0" eb="2">
      <t>メイショウ</t>
    </rPh>
    <phoneticPr fontId="1"/>
  </si>
  <si>
    <t>代表者</t>
    <rPh sb="0" eb="3">
      <t>ダイヒョウシャ</t>
    </rPh>
    <phoneticPr fontId="1"/>
  </si>
  <si>
    <t>被験者への支払いについて</t>
    <rPh sb="0" eb="3">
      <t>ヒケンシャ</t>
    </rPh>
    <rPh sb="5" eb="7">
      <t>シハラ</t>
    </rPh>
    <phoneticPr fontId="1"/>
  </si>
  <si>
    <t>研究の委託にあたり、下記の費用を負担を予定しております。</t>
    <rPh sb="0" eb="2">
      <t>ケンキュウ</t>
    </rPh>
    <rPh sb="3" eb="5">
      <t>イタク</t>
    </rPh>
    <rPh sb="10" eb="12">
      <t>カキ</t>
    </rPh>
    <rPh sb="13" eb="15">
      <t>ヒヨウ</t>
    </rPh>
    <rPh sb="16" eb="18">
      <t>フタン</t>
    </rPh>
    <rPh sb="19" eb="21">
      <t>ヨテイ</t>
    </rPh>
    <phoneticPr fontId="1"/>
  </si>
  <si>
    <t>保険外併用療養費支給対象外経費</t>
    <rPh sb="0" eb="2">
      <t>ホケン</t>
    </rPh>
    <rPh sb="2" eb="3">
      <t>ガイ</t>
    </rPh>
    <rPh sb="3" eb="5">
      <t>ヘイヨウ</t>
    </rPh>
    <rPh sb="5" eb="8">
      <t>リョウヨウヒ</t>
    </rPh>
    <rPh sb="8" eb="10">
      <t>シキュウ</t>
    </rPh>
    <rPh sb="10" eb="12">
      <t>タイショウ</t>
    </rPh>
    <rPh sb="12" eb="13">
      <t>ガイ</t>
    </rPh>
    <rPh sb="13" eb="15">
      <t>ケイヒ</t>
    </rPh>
    <phoneticPr fontId="1"/>
  </si>
  <si>
    <t>負担対象</t>
    <rPh sb="0" eb="2">
      <t>フタン</t>
    </rPh>
    <rPh sb="2" eb="4">
      <t>タイショウ</t>
    </rPh>
    <phoneticPr fontId="1"/>
  </si>
  <si>
    <t>負担額</t>
    <rPh sb="0" eb="2">
      <t>フタン</t>
    </rPh>
    <rPh sb="2" eb="3">
      <t>ガク</t>
    </rPh>
    <phoneticPr fontId="1"/>
  </si>
  <si>
    <t>全額</t>
    <rPh sb="0" eb="2">
      <t>ゼンガク</t>
    </rPh>
    <phoneticPr fontId="1"/>
  </si>
  <si>
    <t>対象期間</t>
    <rPh sb="0" eb="2">
      <t>タイショウ</t>
    </rPh>
    <rPh sb="2" eb="4">
      <t>キカン</t>
    </rPh>
    <phoneticPr fontId="1"/>
  </si>
  <si>
    <t>備考</t>
    <rPh sb="0" eb="2">
      <t>ビコウ</t>
    </rPh>
    <phoneticPr fontId="1"/>
  </si>
  <si>
    <t>対象薬剤等
(一般名)</t>
    <rPh sb="0" eb="2">
      <t>タイショウ</t>
    </rPh>
    <rPh sb="2" eb="4">
      <t>ヤクザイ</t>
    </rPh>
    <rPh sb="4" eb="5">
      <t>トウ</t>
    </rPh>
    <rPh sb="7" eb="9">
      <t>イッパン</t>
    </rPh>
    <rPh sb="9" eb="10">
      <t>メイ</t>
    </rPh>
    <phoneticPr fontId="1"/>
  </si>
  <si>
    <t>被験者負担軽減費について</t>
    <rPh sb="0" eb="3">
      <t>ヒケンシャ</t>
    </rPh>
    <rPh sb="3" eb="5">
      <t>フタン</t>
    </rPh>
    <rPh sb="5" eb="7">
      <t>ケイゲン</t>
    </rPh>
    <rPh sb="7" eb="8">
      <t>ヒ</t>
    </rPh>
    <phoneticPr fontId="1"/>
  </si>
  <si>
    <t>算定対象事案</t>
    <rPh sb="0" eb="2">
      <t>サンテイ</t>
    </rPh>
    <rPh sb="2" eb="4">
      <t>タイショウ</t>
    </rPh>
    <rPh sb="4" eb="6">
      <t>ジアン</t>
    </rPh>
    <phoneticPr fontId="1"/>
  </si>
  <si>
    <t>来院：</t>
    <rPh sb="0" eb="2">
      <t>ライイン</t>
    </rPh>
    <phoneticPr fontId="1"/>
  </si>
  <si>
    <t>(来院1回あたり)</t>
    <rPh sb="1" eb="3">
      <t>ライイン</t>
    </rPh>
    <rPh sb="4" eb="5">
      <t>カイ</t>
    </rPh>
    <phoneticPr fontId="1"/>
  </si>
  <si>
    <t>入院：</t>
    <rPh sb="0" eb="2">
      <t>ニュウイン</t>
    </rPh>
    <phoneticPr fontId="1"/>
  </si>
  <si>
    <t>(入退院1回あたり)</t>
    <rPh sb="1" eb="4">
      <t>ニュウタイイン</t>
    </rPh>
    <rPh sb="5" eb="6">
      <t>カイ</t>
    </rPh>
    <phoneticPr fontId="1"/>
  </si>
  <si>
    <t>その他</t>
    <rPh sb="2" eb="3">
      <t>タ</t>
    </rPh>
    <phoneticPr fontId="1"/>
  </si>
  <si>
    <t>依頼者名</t>
    <rPh sb="0" eb="3">
      <t>イライシャ</t>
    </rPh>
    <rPh sb="3" eb="4">
      <t>メイ</t>
    </rPh>
    <phoneticPr fontId="1"/>
  </si>
  <si>
    <t>経費2B</t>
    <rPh sb="0" eb="2">
      <t>ケイヒ</t>
    </rPh>
    <phoneticPr fontId="1"/>
  </si>
  <si>
    <t>経費2B(別紙)</t>
    <rPh sb="0" eb="2">
      <t>ケイヒ</t>
    </rPh>
    <rPh sb="5" eb="7">
      <t>ベッシ</t>
    </rPh>
    <phoneticPr fontId="1"/>
  </si>
  <si>
    <t>経費3B</t>
    <rPh sb="0" eb="2">
      <t>ケイヒ</t>
    </rPh>
    <phoneticPr fontId="1"/>
  </si>
  <si>
    <t>製造販売後臨床試験</t>
    <rPh sb="0" eb="2">
      <t>セイゾウ</t>
    </rPh>
    <rPh sb="2" eb="4">
      <t>ハンバイ</t>
    </rPh>
    <rPh sb="4" eb="5">
      <t>ゴ</t>
    </rPh>
    <rPh sb="5" eb="7">
      <t>リンショウ</t>
    </rPh>
    <rPh sb="7" eb="9">
      <t>シケン</t>
    </rPh>
    <phoneticPr fontId="1"/>
  </si>
  <si>
    <t>医師研究経費等ポイント算出表(製造販売後臨床試験)</t>
    <rPh sb="0" eb="2">
      <t>イシ</t>
    </rPh>
    <rPh sb="2" eb="4">
      <t>ケンキュウ</t>
    </rPh>
    <rPh sb="4" eb="6">
      <t>ケイヒ</t>
    </rPh>
    <rPh sb="6" eb="7">
      <t>トウ</t>
    </rPh>
    <rPh sb="11" eb="13">
      <t>サンシュツ</t>
    </rPh>
    <rPh sb="13" eb="14">
      <t>ヒョウ</t>
    </rPh>
    <rPh sb="15" eb="17">
      <t>セイゾウ</t>
    </rPh>
    <rPh sb="17" eb="19">
      <t>ハンバイ</t>
    </rPh>
    <rPh sb="19" eb="20">
      <t>ゴ</t>
    </rPh>
    <rPh sb="20" eb="22">
      <t>リンショウ</t>
    </rPh>
    <rPh sb="22" eb="24">
      <t>シケン</t>
    </rPh>
    <phoneticPr fontId="1"/>
  </si>
  <si>
    <t>　　個々の臨床試験について、要素毎に該当するポイントを求め、合計したものを、その臨床試験のポイント数とする。
　　（新規申請時は目標症例数、症例追加時は追加症例数、定時納入時は医師研究経費を計上する症例数により算出する。）</t>
    <rPh sb="5" eb="7">
      <t>リンショウ</t>
    </rPh>
    <rPh sb="7" eb="9">
      <t>シケン</t>
    </rPh>
    <rPh sb="40" eb="42">
      <t>リンショウ</t>
    </rPh>
    <rPh sb="42" eb="44">
      <t>シケン</t>
    </rPh>
    <phoneticPr fontId="1"/>
  </si>
  <si>
    <t>試験デザイン</t>
    <rPh sb="0" eb="2">
      <t>シケン</t>
    </rPh>
    <phoneticPr fontId="1"/>
  </si>
  <si>
    <t>被験者の選出(適格＋除外基準数)</t>
    <rPh sb="0" eb="3">
      <t>ヒケンシャ</t>
    </rPh>
    <rPh sb="4" eb="6">
      <t>センシュツ</t>
    </rPh>
    <rPh sb="7" eb="9">
      <t>テキカク</t>
    </rPh>
    <rPh sb="10" eb="12">
      <t>ジョガイ</t>
    </rPh>
    <rPh sb="12" eb="14">
      <t>キジュン</t>
    </rPh>
    <rPh sb="14" eb="15">
      <t>スウ</t>
    </rPh>
    <phoneticPr fontId="1"/>
  </si>
  <si>
    <t>再審査・再評価申請用文書等の作成</t>
    <rPh sb="0" eb="3">
      <t>サイシンサ</t>
    </rPh>
    <rPh sb="4" eb="7">
      <t>サイヒョウカ</t>
    </rPh>
    <rPh sb="7" eb="10">
      <t>シンセイヨウ</t>
    </rPh>
    <rPh sb="10" eb="12">
      <t>ブンショ</t>
    </rPh>
    <rPh sb="12" eb="13">
      <t>トウ</t>
    </rPh>
    <rPh sb="14" eb="16">
      <t>サクセイ</t>
    </rPh>
    <phoneticPr fontId="1"/>
  </si>
  <si>
    <t>×</t>
    <phoneticPr fontId="1"/>
  </si>
  <si>
    <t>国際共同試験</t>
    <rPh sb="0" eb="2">
      <t>コクサイ</t>
    </rPh>
    <rPh sb="2" eb="4">
      <t>キョウドウ</t>
    </rPh>
    <rPh sb="4" eb="6">
      <t>シケン</t>
    </rPh>
    <phoneticPr fontId="1"/>
  </si>
  <si>
    <t>盲検、非盲検による担当者の設定</t>
    <rPh sb="0" eb="1">
      <t>モウ</t>
    </rPh>
    <rPh sb="1" eb="2">
      <t>ケン</t>
    </rPh>
    <rPh sb="3" eb="4">
      <t>ヒ</t>
    </rPh>
    <rPh sb="4" eb="5">
      <t>モウ</t>
    </rPh>
    <rPh sb="5" eb="6">
      <t>ケン</t>
    </rPh>
    <rPh sb="9" eb="12">
      <t>タントウシャ</t>
    </rPh>
    <rPh sb="13" eb="15">
      <t>セッテイ</t>
    </rPh>
    <phoneticPr fontId="1"/>
  </si>
  <si>
    <t>　　医師研究経費等ポイント算出表のうち、要素J～Oについての算定根拠は下記のとおり。</t>
    <rPh sb="2" eb="4">
      <t>イシ</t>
    </rPh>
    <rPh sb="4" eb="6">
      <t>ケンキュウ</t>
    </rPh>
    <rPh sb="6" eb="8">
      <t>ケイヒ</t>
    </rPh>
    <rPh sb="8" eb="9">
      <t>トウ</t>
    </rPh>
    <rPh sb="13" eb="15">
      <t>サンシュツ</t>
    </rPh>
    <rPh sb="15" eb="16">
      <t>ヒョウ</t>
    </rPh>
    <rPh sb="20" eb="22">
      <t>ヨウソ</t>
    </rPh>
    <rPh sb="35" eb="37">
      <t>カキ</t>
    </rPh>
    <phoneticPr fontId="1"/>
  </si>
  <si>
    <t xml:space="preserve"> </t>
    <phoneticPr fontId="1"/>
  </si>
  <si>
    <t>製造販売後臨床試験</t>
    <phoneticPr fontId="1"/>
  </si>
  <si>
    <t>　　個々の臨床試験について、要素毎に該当するポイントを求め、合計したものを、その治験のポイント数とする。
　　期間延長時のポイントはＰのみ算定する。</t>
    <rPh sb="5" eb="7">
      <t>リンショウ</t>
    </rPh>
    <rPh sb="7" eb="9">
      <t>シケン</t>
    </rPh>
    <rPh sb="40" eb="42">
      <t>チケン</t>
    </rPh>
    <phoneticPr fontId="1"/>
  </si>
  <si>
    <t>同一医薬品での対象疾患の数</t>
    <rPh sb="0" eb="2">
      <t>ドウイツ</t>
    </rPh>
    <rPh sb="2" eb="5">
      <t>イヤクヒン</t>
    </rPh>
    <rPh sb="7" eb="9">
      <t>タイショウ</t>
    </rPh>
    <rPh sb="9" eb="11">
      <t>シッカン</t>
    </rPh>
    <rPh sb="12" eb="13">
      <t>カズ</t>
    </rPh>
    <phoneticPr fontId="1"/>
  </si>
  <si>
    <t>【A】研究経費</t>
    <rPh sb="3" eb="5">
      <t>ケンキュウ</t>
    </rPh>
    <rPh sb="5" eb="7">
      <t>ケイヒ</t>
    </rPh>
    <phoneticPr fontId="1"/>
  </si>
  <si>
    <t>うち契約時請求額</t>
    <rPh sb="2" eb="4">
      <t>ケイヤク</t>
    </rPh>
    <rPh sb="4" eb="5">
      <t>ジ</t>
    </rPh>
    <rPh sb="5" eb="7">
      <t>セイキュウ</t>
    </rPh>
    <rPh sb="7" eb="8">
      <t>ガク</t>
    </rPh>
    <phoneticPr fontId="1"/>
  </si>
  <si>
    <t>円</t>
    <rPh sb="0" eb="1">
      <t>エン</t>
    </rPh>
    <phoneticPr fontId="1"/>
  </si>
  <si>
    <t>②医師研究費</t>
    <rPh sb="1" eb="3">
      <t>イシ</t>
    </rPh>
    <rPh sb="3" eb="5">
      <t>ケンキュウ</t>
    </rPh>
    <rPh sb="5" eb="6">
      <t>ヒ</t>
    </rPh>
    <phoneticPr fontId="1"/>
  </si>
  <si>
    <t>⑤管理費(固定費)</t>
    <rPh sb="1" eb="4">
      <t>カンリヒ</t>
    </rPh>
    <rPh sb="5" eb="8">
      <t>コテイヒ</t>
    </rPh>
    <phoneticPr fontId="1"/>
  </si>
  <si>
    <t>⑥間接経費(固定費)</t>
    <rPh sb="1" eb="3">
      <t>カンセツ</t>
    </rPh>
    <rPh sb="3" eb="5">
      <t>ケイヒ</t>
    </rPh>
    <rPh sb="6" eb="9">
      <t>コテイヒ</t>
    </rPh>
    <phoneticPr fontId="1"/>
  </si>
  <si>
    <t>⑦管理費(出来高)</t>
    <rPh sb="1" eb="4">
      <t>カンリヒ</t>
    </rPh>
    <rPh sb="5" eb="8">
      <t>デキダカ</t>
    </rPh>
    <phoneticPr fontId="1"/>
  </si>
  <si>
    <t>⑧間接経費(出来高)</t>
    <rPh sb="1" eb="3">
      <t>カンセツ</t>
    </rPh>
    <rPh sb="3" eb="5">
      <t>ケイヒ</t>
    </rPh>
    <rPh sb="6" eb="9">
      <t>デキダカ</t>
    </rPh>
    <phoneticPr fontId="1"/>
  </si>
  <si>
    <t>(①＋④)×20％</t>
    <phoneticPr fontId="1"/>
  </si>
  <si>
    <t>(①＋④＋⑤)×30％</t>
    <phoneticPr fontId="1"/>
  </si>
  <si>
    <t>(②＋③)×20％</t>
    <phoneticPr fontId="1"/>
  </si>
  <si>
    <t>(②＋③＋⑦)×30％</t>
    <phoneticPr fontId="1"/>
  </si>
  <si>
    <t>①＋②＋③＋④＋⑤＋⑥＋⑦＋⑧</t>
    <phoneticPr fontId="1"/>
  </si>
  <si>
    <t>同意取得後、調査医薬品の投与又は機器使用前に脱落した症例に係る経費</t>
    <rPh sb="0" eb="2">
      <t>ドウイ</t>
    </rPh>
    <rPh sb="2" eb="4">
      <t>シュトク</t>
    </rPh>
    <rPh sb="4" eb="5">
      <t>ゴ</t>
    </rPh>
    <rPh sb="6" eb="8">
      <t>チョウサ</t>
    </rPh>
    <rPh sb="8" eb="11">
      <t>イヤクヒン</t>
    </rPh>
    <rPh sb="12" eb="14">
      <t>トウヨ</t>
    </rPh>
    <rPh sb="14" eb="15">
      <t>マタ</t>
    </rPh>
    <rPh sb="16" eb="18">
      <t>キキ</t>
    </rPh>
    <rPh sb="18" eb="20">
      <t>シヨウ</t>
    </rPh>
    <rPh sb="20" eb="21">
      <t>マエ</t>
    </rPh>
    <rPh sb="22" eb="24">
      <t>ダツラク</t>
    </rPh>
    <rPh sb="26" eb="28">
      <t>ショウレイ</t>
    </rPh>
    <rPh sb="29" eb="30">
      <t>カカ</t>
    </rPh>
    <rPh sb="31" eb="33">
      <t>ケイヒ</t>
    </rPh>
    <phoneticPr fontId="1"/>
  </si>
  <si>
    <t>調査医薬品の投与又は機器使用による医師研究経費</t>
    <rPh sb="0" eb="2">
      <t>チョウサ</t>
    </rPh>
    <rPh sb="2" eb="5">
      <t>イヤクヒン</t>
    </rPh>
    <rPh sb="6" eb="8">
      <t>トウヨ</t>
    </rPh>
    <rPh sb="8" eb="9">
      <t>マタ</t>
    </rPh>
    <rPh sb="10" eb="12">
      <t>キキ</t>
    </rPh>
    <rPh sb="12" eb="14">
      <t>シヨウ</t>
    </rPh>
    <rPh sb="17" eb="19">
      <t>イシ</t>
    </rPh>
    <rPh sb="19" eb="21">
      <t>ケンキュウ</t>
    </rPh>
    <rPh sb="21" eb="23">
      <t>ケイヒ</t>
    </rPh>
    <phoneticPr fontId="1"/>
  </si>
  <si>
    <t>④調査医薬品等管理経費</t>
    <rPh sb="1" eb="3">
      <t>チョウサ</t>
    </rPh>
    <rPh sb="3" eb="6">
      <t>イヤクヒン</t>
    </rPh>
    <rPh sb="6" eb="7">
      <t>トウ</t>
    </rPh>
    <rPh sb="7" eb="9">
      <t>カンリ</t>
    </rPh>
    <rPh sb="9" eb="11">
      <t>ケイヒ</t>
    </rPh>
    <phoneticPr fontId="1"/>
  </si>
  <si>
    <t>契約期間中の調査医薬品等の納品および払い出し、保管等に係る経費</t>
    <rPh sb="0" eb="2">
      <t>ケイヤク</t>
    </rPh>
    <rPh sb="2" eb="4">
      <t>キカン</t>
    </rPh>
    <rPh sb="4" eb="5">
      <t>チュウ</t>
    </rPh>
    <rPh sb="6" eb="8">
      <t>チョウサ</t>
    </rPh>
    <rPh sb="8" eb="11">
      <t>イヤクヒン</t>
    </rPh>
    <rPh sb="11" eb="12">
      <t>トウ</t>
    </rPh>
    <rPh sb="13" eb="15">
      <t>ノウヒン</t>
    </rPh>
    <rPh sb="18" eb="19">
      <t>ハラ</t>
    </rPh>
    <rPh sb="20" eb="21">
      <t>ダ</t>
    </rPh>
    <rPh sb="23" eb="26">
      <t>ホカントウ</t>
    </rPh>
    <rPh sb="27" eb="28">
      <t>カカ</t>
    </rPh>
    <rPh sb="29" eb="31">
      <t>ケイヒ</t>
    </rPh>
    <phoneticPr fontId="1"/>
  </si>
  <si>
    <t>調査医薬品の投与又は機器使用による研究協力者経費</t>
    <rPh sb="0" eb="2">
      <t>チョウサ</t>
    </rPh>
    <rPh sb="2" eb="5">
      <t>イヤクヒン</t>
    </rPh>
    <rPh sb="6" eb="8">
      <t>トウヨ</t>
    </rPh>
    <rPh sb="8" eb="9">
      <t>マタ</t>
    </rPh>
    <rPh sb="10" eb="12">
      <t>キキ</t>
    </rPh>
    <rPh sb="12" eb="14">
      <t>シヨウ</t>
    </rPh>
    <rPh sb="17" eb="19">
      <t>ケンキュウ</t>
    </rPh>
    <rPh sb="19" eb="22">
      <t>キョウリョクシャ</t>
    </rPh>
    <rPh sb="22" eb="24">
      <t>ケイヒ</t>
    </rPh>
    <phoneticPr fontId="1"/>
  </si>
  <si>
    <t>2種類以上の同意説明文書の
使用(アセント含む)</t>
    <rPh sb="1" eb="3">
      <t>シュルイ</t>
    </rPh>
    <rPh sb="3" eb="5">
      <t>イジョウ</t>
    </rPh>
    <rPh sb="6" eb="8">
      <t>ドウイ</t>
    </rPh>
    <rPh sb="8" eb="10">
      <t>セツメイ</t>
    </rPh>
    <rPh sb="10" eb="12">
      <t>ブンショ</t>
    </rPh>
    <rPh sb="14" eb="16">
      <t>シヨウ</t>
    </rPh>
    <rPh sb="21" eb="22">
      <t>フク</t>
    </rPh>
    <phoneticPr fontId="1"/>
  </si>
  <si>
    <t>（２）薬剤等</t>
    <rPh sb="3" eb="5">
      <t>ヤクザイ</t>
    </rPh>
    <rPh sb="5" eb="6">
      <t>トウ</t>
    </rPh>
    <phoneticPr fontId="1"/>
  </si>
  <si>
    <t>（３）生活保護受給世帯の被験者について</t>
    <rPh sb="3" eb="5">
      <t>セイカツ</t>
    </rPh>
    <rPh sb="5" eb="7">
      <t>ホゴ</t>
    </rPh>
    <rPh sb="7" eb="9">
      <t>ジュキュウ</t>
    </rPh>
    <rPh sb="9" eb="11">
      <t>セタイ</t>
    </rPh>
    <rPh sb="12" eb="15">
      <t>ヒケンシャ</t>
    </rPh>
    <phoneticPr fontId="1"/>
  </si>
  <si>
    <t>経費6(依頼者→病院長)</t>
    <rPh sb="0" eb="2">
      <t>ケイヒ</t>
    </rPh>
    <rPh sb="4" eb="7">
      <t>イライシャ</t>
    </rPh>
    <rPh sb="8" eb="11">
      <t>ビョウインチョウ</t>
    </rPh>
    <phoneticPr fontId="1"/>
  </si>
  <si>
    <t>※以上、医師研究経費等ポイント算出表(経費2B)に基づき算出</t>
    <rPh sb="1" eb="3">
      <t>イジョウ</t>
    </rPh>
    <rPh sb="4" eb="6">
      <t>イシ</t>
    </rPh>
    <rPh sb="6" eb="8">
      <t>ケンキュウ</t>
    </rPh>
    <rPh sb="8" eb="10">
      <t>ケイヒ</t>
    </rPh>
    <rPh sb="10" eb="11">
      <t>トウ</t>
    </rPh>
    <rPh sb="15" eb="17">
      <t>サンシュツ</t>
    </rPh>
    <rPh sb="17" eb="18">
      <t>ヒョウ</t>
    </rPh>
    <rPh sb="19" eb="21">
      <t>ケイヒ</t>
    </rPh>
    <rPh sb="25" eb="26">
      <t>モト</t>
    </rPh>
    <rPh sb="28" eb="30">
      <t>サンシュツ</t>
    </rPh>
    <phoneticPr fontId="1"/>
  </si>
  <si>
    <t>※以上、調査医薬品管理経費ポイント算出表(経費3A)に基づき算出</t>
    <rPh sb="1" eb="3">
      <t>イジョウ</t>
    </rPh>
    <rPh sb="4" eb="6">
      <t>チョウサ</t>
    </rPh>
    <rPh sb="6" eb="9">
      <t>イヤクヒン</t>
    </rPh>
    <rPh sb="9" eb="11">
      <t>カンリ</t>
    </rPh>
    <rPh sb="11" eb="13">
      <t>ケイヒ</t>
    </rPh>
    <rPh sb="17" eb="19">
      <t>サンシュツ</t>
    </rPh>
    <rPh sb="19" eb="20">
      <t>ヒョウ</t>
    </rPh>
    <rPh sb="21" eb="23">
      <t>ケイヒ</t>
    </rPh>
    <rPh sb="27" eb="28">
      <t>モト</t>
    </rPh>
    <rPh sb="30" eb="32">
      <t>サンシュツ</t>
    </rPh>
    <phoneticPr fontId="1"/>
  </si>
  <si>
    <t>・電子媒体へのデータ記録</t>
    <rPh sb="1" eb="3">
      <t>デンシ</t>
    </rPh>
    <rPh sb="3" eb="5">
      <t>バイタイ</t>
    </rPh>
    <rPh sb="10" eb="12">
      <t>キロク</t>
    </rPh>
    <phoneticPr fontId="1"/>
  </si>
  <si>
    <t>課題名
(日本語題のみ)</t>
    <rPh sb="0" eb="2">
      <t>カダイ</t>
    </rPh>
    <rPh sb="2" eb="3">
      <t>メイ</t>
    </rPh>
    <rPh sb="5" eb="8">
      <t>ニホンゴ</t>
    </rPh>
    <rPh sb="8" eb="9">
      <t>ダイ</t>
    </rPh>
    <phoneticPr fontId="1"/>
  </si>
  <si>
    <t>試験薬の投与経路</t>
    <rPh sb="0" eb="2">
      <t>シケン</t>
    </rPh>
    <rPh sb="2" eb="3">
      <t>ヤク</t>
    </rPh>
    <rPh sb="4" eb="6">
      <t>トウヨ</t>
    </rPh>
    <rPh sb="6" eb="8">
      <t>ケイロ</t>
    </rPh>
    <phoneticPr fontId="1"/>
  </si>
  <si>
    <t>試験薬管理経費ポイント算出表</t>
    <rPh sb="0" eb="2">
      <t>シケン</t>
    </rPh>
    <rPh sb="2" eb="3">
      <t>ヤク</t>
    </rPh>
    <rPh sb="3" eb="5">
      <t>カンリ</t>
    </rPh>
    <rPh sb="5" eb="7">
      <t>ケイヒ</t>
    </rPh>
    <rPh sb="11" eb="13">
      <t>サンシュツ</t>
    </rPh>
    <rPh sb="13" eb="14">
      <t>ヒョウ</t>
    </rPh>
    <phoneticPr fontId="1"/>
  </si>
  <si>
    <t>試験薬規格数</t>
    <rPh sb="0" eb="2">
      <t>シケン</t>
    </rPh>
    <rPh sb="2" eb="3">
      <t>ヤク</t>
    </rPh>
    <rPh sb="3" eb="5">
      <t>キカク</t>
    </rPh>
    <rPh sb="5" eb="6">
      <t>スウ</t>
    </rPh>
    <phoneticPr fontId="1"/>
  </si>
  <si>
    <t>←月数(試験薬の保存・管理)</t>
    <rPh sb="1" eb="2">
      <t>ツキ</t>
    </rPh>
    <rPh sb="2" eb="3">
      <t>スウ</t>
    </rPh>
    <rPh sb="4" eb="6">
      <t>シケン</t>
    </rPh>
    <rPh sb="6" eb="7">
      <t>ヤク</t>
    </rPh>
    <rPh sb="8" eb="10">
      <t>ホゾン</t>
    </rPh>
    <rPh sb="11" eb="13">
      <t>カンリ</t>
    </rPh>
    <phoneticPr fontId="1"/>
  </si>
  <si>
    <t>試験薬の投与期間</t>
    <rPh sb="0" eb="2">
      <t>シケン</t>
    </rPh>
    <rPh sb="2" eb="3">
      <t>ヤク</t>
    </rPh>
    <rPh sb="4" eb="6">
      <t>トウヨ</t>
    </rPh>
    <rPh sb="6" eb="8">
      <t>キカン</t>
    </rPh>
    <phoneticPr fontId="1"/>
  </si>
  <si>
    <t>当該試験薬の評価とは関係のない疾患関連遺伝子の探索</t>
    <rPh sb="0" eb="2">
      <t>トウガイ</t>
    </rPh>
    <rPh sb="2" eb="4">
      <t>シケン</t>
    </rPh>
    <rPh sb="4" eb="5">
      <t>ヤク</t>
    </rPh>
    <rPh sb="6" eb="8">
      <t>ヒョウカ</t>
    </rPh>
    <rPh sb="10" eb="12">
      <t>カンケイ</t>
    </rPh>
    <rPh sb="15" eb="17">
      <t>シッカン</t>
    </rPh>
    <rPh sb="17" eb="19">
      <t>カンレン</t>
    </rPh>
    <rPh sb="19" eb="22">
      <t>イデンシ</t>
    </rPh>
    <rPh sb="23" eb="25">
      <t>タンサク</t>
    </rPh>
    <phoneticPr fontId="1"/>
  </si>
  <si>
    <t>当該試験薬の評価とは関係の
ない疾患関連遺伝子の探索</t>
    <rPh sb="0" eb="2">
      <t>トウガイ</t>
    </rPh>
    <rPh sb="2" eb="4">
      <t>シケン</t>
    </rPh>
    <rPh sb="4" eb="5">
      <t>ヤク</t>
    </rPh>
    <rPh sb="6" eb="8">
      <t>ヒョウカ</t>
    </rPh>
    <rPh sb="10" eb="12">
      <t>カンケイ</t>
    </rPh>
    <rPh sb="16" eb="18">
      <t>シッカン</t>
    </rPh>
    <rPh sb="18" eb="20">
      <t>カンレン</t>
    </rPh>
    <rPh sb="20" eb="23">
      <t>イデンシ</t>
    </rPh>
    <rPh sb="24" eb="26">
      <t>タンサク</t>
    </rPh>
    <phoneticPr fontId="1"/>
  </si>
  <si>
    <t>（１）検査・画像診断費用</t>
    <rPh sb="3" eb="5">
      <t>ケンサ</t>
    </rPh>
    <rPh sb="6" eb="8">
      <t>ガゾウ</t>
    </rPh>
    <rPh sb="8" eb="10">
      <t>シンダン</t>
    </rPh>
    <rPh sb="10" eb="12">
      <t>ヒヨウ</t>
    </rPh>
    <phoneticPr fontId="1"/>
  </si>
  <si>
    <t>(令和</t>
    <rPh sb="1" eb="2">
      <t>レイ</t>
    </rPh>
    <rPh sb="2" eb="3">
      <t>ワ</t>
    </rPh>
    <phoneticPr fontId="1"/>
  </si>
  <si>
    <t>責任医師 診療科／氏名</t>
    <rPh sb="0" eb="2">
      <t>セキニン</t>
    </rPh>
    <rPh sb="2" eb="4">
      <t>イシ</t>
    </rPh>
    <rPh sb="5" eb="8">
      <t>シンリョウカ</t>
    </rPh>
    <rPh sb="9" eb="11">
      <t>シメイ</t>
    </rPh>
    <phoneticPr fontId="1"/>
  </si>
  <si>
    <r>
      <t>調査医薬品の投与または機器使用までに係るスタッフ等人件費(外部委託</t>
    </r>
    <r>
      <rPr>
        <b/>
        <sz val="9"/>
        <rFont val="游ゴシック"/>
        <family val="3"/>
        <charset val="128"/>
      </rPr>
      <t>しない</t>
    </r>
    <r>
      <rPr>
        <sz val="9"/>
        <rFont val="游ゴシック"/>
        <family val="3"/>
        <charset val="128"/>
      </rPr>
      <t>場合)</t>
    </r>
    <rPh sb="0" eb="2">
      <t>チョウサ</t>
    </rPh>
    <rPh sb="2" eb="5">
      <t>イヤクヒン</t>
    </rPh>
    <rPh sb="6" eb="8">
      <t>トウヨ</t>
    </rPh>
    <rPh sb="11" eb="13">
      <t>キキ</t>
    </rPh>
    <rPh sb="13" eb="15">
      <t>シヨウ</t>
    </rPh>
    <rPh sb="18" eb="19">
      <t>カカ</t>
    </rPh>
    <rPh sb="24" eb="25">
      <t>トウ</t>
    </rPh>
    <rPh sb="25" eb="28">
      <t>ジンケンヒ</t>
    </rPh>
    <rPh sb="29" eb="31">
      <t>ガイブ</t>
    </rPh>
    <rPh sb="31" eb="33">
      <t>イタク</t>
    </rPh>
    <rPh sb="36" eb="38">
      <t>バアイ</t>
    </rPh>
    <phoneticPr fontId="1"/>
  </si>
  <si>
    <r>
      <t>調査医薬品の投与または機器使用までに係るスタッフ等人件費(外部委託</t>
    </r>
    <r>
      <rPr>
        <b/>
        <sz val="9"/>
        <rFont val="游ゴシック"/>
        <family val="3"/>
        <charset val="128"/>
      </rPr>
      <t>する</t>
    </r>
    <r>
      <rPr>
        <sz val="9"/>
        <rFont val="游ゴシック"/>
        <family val="3"/>
        <charset val="128"/>
      </rPr>
      <t>場合)</t>
    </r>
    <rPh sb="0" eb="2">
      <t>チョウサ</t>
    </rPh>
    <rPh sb="2" eb="5">
      <t>イヤクヒン</t>
    </rPh>
    <rPh sb="6" eb="8">
      <t>トウヨ</t>
    </rPh>
    <rPh sb="11" eb="13">
      <t>キキ</t>
    </rPh>
    <rPh sb="13" eb="15">
      <t>シヨウ</t>
    </rPh>
    <rPh sb="18" eb="19">
      <t>カカ</t>
    </rPh>
    <rPh sb="24" eb="25">
      <t>トウ</t>
    </rPh>
    <rPh sb="25" eb="28">
      <t>ジンケンヒ</t>
    </rPh>
    <rPh sb="29" eb="31">
      <t>ガイブ</t>
    </rPh>
    <rPh sb="31" eb="33">
      <t>イタク</t>
    </rPh>
    <rPh sb="35" eb="37">
      <t>バアイ</t>
    </rPh>
    <phoneticPr fontId="1"/>
  </si>
  <si>
    <t>月額10,000円（IRB初回審査月～IRB終了報告月）</t>
    <rPh sb="0" eb="2">
      <t>ゲツガク</t>
    </rPh>
    <rPh sb="8" eb="9">
      <t>エン</t>
    </rPh>
    <rPh sb="13" eb="15">
      <t>ショカイ</t>
    </rPh>
    <rPh sb="15" eb="17">
      <t>シンサ</t>
    </rPh>
    <rPh sb="17" eb="18">
      <t>ツキ</t>
    </rPh>
    <rPh sb="22" eb="24">
      <t>シュウリョウ</t>
    </rPh>
    <rPh sb="24" eb="26">
      <t>ホウコク</t>
    </rPh>
    <rPh sb="26" eb="27">
      <t>ツキ</t>
    </rPh>
    <phoneticPr fontId="1"/>
  </si>
  <si>
    <t>月数</t>
    <rPh sb="0" eb="2">
      <t>ツキスウ</t>
    </rPh>
    <phoneticPr fontId="1"/>
  </si>
  <si>
    <t>【B】文書保管管理費用(固定費)</t>
    <rPh sb="3" eb="7">
      <t>ブンショホカン</t>
    </rPh>
    <rPh sb="7" eb="9">
      <t>カンリ</t>
    </rPh>
    <rPh sb="9" eb="11">
      <t>ヒヨウ</t>
    </rPh>
    <rPh sb="12" eb="14">
      <t>コテイ</t>
    </rPh>
    <rPh sb="14" eb="15">
      <t>ヒ</t>
    </rPh>
    <phoneticPr fontId="1"/>
  </si>
  <si>
    <t>【C】委員会審査費用</t>
    <rPh sb="3" eb="6">
      <t>イインカイ</t>
    </rPh>
    <rPh sb="6" eb="8">
      <t>シンサ</t>
    </rPh>
    <rPh sb="8" eb="10">
      <t>ヒヨウ</t>
    </rPh>
    <phoneticPr fontId="1"/>
  </si>
  <si>
    <t>⑨文書保管管理料</t>
    <rPh sb="1" eb="3">
      <t>ブンショ</t>
    </rPh>
    <rPh sb="3" eb="5">
      <t>ホカン</t>
    </rPh>
    <rPh sb="5" eb="7">
      <t>カンリ</t>
    </rPh>
    <rPh sb="7" eb="8">
      <t>リョウ</t>
    </rPh>
    <phoneticPr fontId="1"/>
  </si>
  <si>
    <t>⑨</t>
    <phoneticPr fontId="1"/>
  </si>
  <si>
    <t>＜院内CRCのみ＞</t>
    <rPh sb="1" eb="3">
      <t>インナイ</t>
    </rPh>
    <phoneticPr fontId="1"/>
  </si>
  <si>
    <t>CRCの1Visit 対応人数2名以上</t>
    <rPh sb="11" eb="13">
      <t>タイオウ</t>
    </rPh>
    <rPh sb="13" eb="15">
      <t>ニンズウ</t>
    </rPh>
    <rPh sb="16" eb="17">
      <t>メイ</t>
    </rPh>
    <rPh sb="17" eb="19">
      <t>イジョウ</t>
    </rPh>
    <phoneticPr fontId="1"/>
  </si>
  <si>
    <t>eCoA（電子媒体を使用しての臨床アウトカム評価）</t>
    <rPh sb="5" eb="9">
      <t>デンシバイタイ</t>
    </rPh>
    <rPh sb="10" eb="12">
      <t>シヨウ</t>
    </rPh>
    <rPh sb="15" eb="17">
      <t>リンショウ</t>
    </rPh>
    <rPh sb="22" eb="24">
      <t>ヒョウカ</t>
    </rPh>
    <phoneticPr fontId="1"/>
  </si>
  <si>
    <t>eCoA（電子媒体を使用しての臨床アウトカム評価）</t>
    <phoneticPr fontId="1"/>
  </si>
  <si>
    <r>
      <rPr>
        <b/>
        <sz val="11"/>
        <rFont val="游ゴシック"/>
        <family val="3"/>
        <charset val="128"/>
      </rPr>
      <t>PおよびQを除いた</t>
    </r>
    <r>
      <rPr>
        <sz val="11"/>
        <rFont val="游ゴシック"/>
        <family val="3"/>
        <charset val="128"/>
      </rPr>
      <t>合計ポイント数</t>
    </r>
    <rPh sb="6" eb="7">
      <t>ノゾ</t>
    </rPh>
    <rPh sb="9" eb="11">
      <t>ゴウケイ</t>
    </rPh>
    <rPh sb="15" eb="16">
      <t>スウ</t>
    </rPh>
    <phoneticPr fontId="1"/>
  </si>
  <si>
    <r>
      <rPr>
        <b/>
        <sz val="11"/>
        <rFont val="游ゴシック"/>
        <family val="3"/>
        <charset val="128"/>
      </rPr>
      <t>PおよびQのみ</t>
    </r>
    <r>
      <rPr>
        <sz val="11"/>
        <rFont val="游ゴシック"/>
        <family val="3"/>
        <charset val="128"/>
      </rPr>
      <t>の合計ポイント数</t>
    </r>
    <rPh sb="8" eb="10">
      <t>ゴウケイ</t>
    </rPh>
    <rPh sb="14" eb="15">
      <t>スウ</t>
    </rPh>
    <phoneticPr fontId="1"/>
  </si>
  <si>
    <t>　　各項目数すべて記載してください。</t>
    <rPh sb="2" eb="3">
      <t>カク</t>
    </rPh>
    <rPh sb="3" eb="6">
      <t>コウモクスウ</t>
    </rPh>
    <rPh sb="9" eb="11">
      <t>キサイ</t>
    </rPh>
    <phoneticPr fontId="1"/>
  </si>
  <si>
    <t>A</t>
    <phoneticPr fontId="1"/>
  </si>
  <si>
    <t>秤量散剤</t>
    <rPh sb="0" eb="2">
      <t>ヒョウリョウ</t>
    </rPh>
    <rPh sb="2" eb="4">
      <t>サンザイ</t>
    </rPh>
    <phoneticPr fontId="1"/>
  </si>
  <si>
    <t>水剤</t>
    <rPh sb="0" eb="2">
      <t>スイザイ</t>
    </rPh>
    <phoneticPr fontId="1"/>
  </si>
  <si>
    <t>E</t>
    <phoneticPr fontId="1"/>
  </si>
  <si>
    <t>恒温槽、冷凍、麻薬等専用金庫での保存</t>
    <rPh sb="0" eb="3">
      <t>コウオンソウ</t>
    </rPh>
    <rPh sb="4" eb="6">
      <t>レイトウ</t>
    </rPh>
    <rPh sb="7" eb="10">
      <t>マヤクトウ</t>
    </rPh>
    <rPh sb="10" eb="12">
      <t>センヨウ</t>
    </rPh>
    <rPh sb="12" eb="14">
      <t>キンコ</t>
    </rPh>
    <rPh sb="16" eb="18">
      <t>ホゾン</t>
    </rPh>
    <phoneticPr fontId="1"/>
  </si>
  <si>
    <t>E</t>
    <phoneticPr fontId="1"/>
  </si>
  <si>
    <t>K</t>
    <phoneticPr fontId="1"/>
  </si>
  <si>
    <t>一般</t>
    <rPh sb="0" eb="2">
      <t>イッパン</t>
    </rPh>
    <phoneticPr fontId="1"/>
  </si>
  <si>
    <t>向精神薬</t>
    <rPh sb="0" eb="4">
      <t>コウセイシンヤク</t>
    </rPh>
    <phoneticPr fontId="1"/>
  </si>
  <si>
    <t>特定生物由来製品</t>
    <rPh sb="0" eb="2">
      <t>トクテイ</t>
    </rPh>
    <rPh sb="2" eb="4">
      <t>セイブツ</t>
    </rPh>
    <rPh sb="4" eb="6">
      <t>ユライ</t>
    </rPh>
    <rPh sb="6" eb="8">
      <t>セイヒン</t>
    </rPh>
    <phoneticPr fontId="1"/>
  </si>
  <si>
    <t>麻薬</t>
    <rPh sb="0" eb="2">
      <t>マヤク</t>
    </rPh>
    <phoneticPr fontId="1"/>
  </si>
  <si>
    <t>K</t>
    <phoneticPr fontId="1"/>
  </si>
  <si>
    <t>N</t>
    <phoneticPr fontId="1"/>
  </si>
  <si>
    <t>IWPSによる治験薬等受領登録</t>
    <rPh sb="7" eb="11">
      <t>チケンヤクトウ</t>
    </rPh>
    <rPh sb="11" eb="13">
      <t>ジュリョウ</t>
    </rPh>
    <rPh sb="13" eb="15">
      <t>トウロク</t>
    </rPh>
    <phoneticPr fontId="1"/>
  </si>
  <si>
    <t>N</t>
    <phoneticPr fontId="1"/>
  </si>
  <si>
    <t>O</t>
  </si>
  <si>
    <t>P</t>
  </si>
  <si>
    <t>Q</t>
  </si>
  <si>
    <t>依頼者の監査に係る経費（1回当たり＠50,000円）</t>
    <rPh sb="0" eb="3">
      <t>イライシャ</t>
    </rPh>
    <rPh sb="4" eb="6">
      <t>カンサ</t>
    </rPh>
    <rPh sb="7" eb="8">
      <t>カカ</t>
    </rPh>
    <rPh sb="9" eb="11">
      <t>ケイヒ</t>
    </rPh>
    <rPh sb="13" eb="14">
      <t>カイ</t>
    </rPh>
    <rPh sb="14" eb="15">
      <t>ア</t>
    </rPh>
    <rPh sb="24" eb="25">
      <t>エン</t>
    </rPh>
    <phoneticPr fontId="1"/>
  </si>
  <si>
    <t>規制当局の査察に係る経費（1回当たり＠100,000円）</t>
    <rPh sb="0" eb="4">
      <t>キセイトウキョク</t>
    </rPh>
    <rPh sb="5" eb="7">
      <t>ササツ</t>
    </rPh>
    <rPh sb="8" eb="9">
      <t>カカ</t>
    </rPh>
    <rPh sb="10" eb="12">
      <t>ケイヒ</t>
    </rPh>
    <rPh sb="14" eb="15">
      <t>カイ</t>
    </rPh>
    <rPh sb="15" eb="16">
      <t>ア</t>
    </rPh>
    <rPh sb="26" eb="27">
      <t>エン</t>
    </rPh>
    <phoneticPr fontId="1"/>
  </si>
  <si>
    <t>【C】小計</t>
    <rPh sb="3" eb="5">
      <t>ショウケイ</t>
    </rPh>
    <phoneticPr fontId="1"/>
  </si>
  <si>
    <t>【D】監査費用(変動費)</t>
    <rPh sb="3" eb="5">
      <t>カンサ</t>
    </rPh>
    <rPh sb="5" eb="7">
      <t>ヒヨウ</t>
    </rPh>
    <rPh sb="8" eb="10">
      <t>ヘンドウ</t>
    </rPh>
    <rPh sb="10" eb="11">
      <t>ヒ</t>
    </rPh>
    <phoneticPr fontId="1"/>
  </si>
  <si>
    <t>【D】小計</t>
    <rPh sb="3" eb="5">
      <t>ショウケイ</t>
    </rPh>
    <phoneticPr fontId="1"/>
  </si>
  <si>
    <t>【E】その他経費</t>
    <rPh sb="5" eb="6">
      <t>タ</t>
    </rPh>
    <rPh sb="6" eb="8">
      <t>ケイヒ</t>
    </rPh>
    <phoneticPr fontId="1"/>
  </si>
  <si>
    <t>⑩初回審査：＠</t>
    <rPh sb="1" eb="3">
      <t>ショカイ</t>
    </rPh>
    <rPh sb="3" eb="5">
      <t>シンサ</t>
    </rPh>
    <phoneticPr fontId="1"/>
  </si>
  <si>
    <t>⑪継続審査：＠</t>
    <rPh sb="1" eb="3">
      <t>ケイゾク</t>
    </rPh>
    <rPh sb="3" eb="5">
      <t>シンサ</t>
    </rPh>
    <phoneticPr fontId="1"/>
  </si>
  <si>
    <t>⑫迅速審査：＠</t>
    <rPh sb="1" eb="3">
      <t>ジンソク</t>
    </rPh>
    <rPh sb="3" eb="5">
      <t>シンサ</t>
    </rPh>
    <phoneticPr fontId="1"/>
  </si>
  <si>
    <t>⑩＋⑪＋⑫＋⑬</t>
    <phoneticPr fontId="1"/>
  </si>
  <si>
    <t>⑭監査対応費用</t>
    <rPh sb="1" eb="3">
      <t>カンサ</t>
    </rPh>
    <rPh sb="3" eb="5">
      <t>タイオウ</t>
    </rPh>
    <rPh sb="5" eb="7">
      <t>ヒヨウ</t>
    </rPh>
    <phoneticPr fontId="1"/>
  </si>
  <si>
    <t>⑮GCP適合性調査対応費</t>
    <rPh sb="4" eb="6">
      <t>テキゴウ</t>
    </rPh>
    <rPh sb="6" eb="7">
      <t>セイ</t>
    </rPh>
    <rPh sb="7" eb="9">
      <t>チョウサ</t>
    </rPh>
    <rPh sb="9" eb="12">
      <t>タイオウヒ</t>
    </rPh>
    <phoneticPr fontId="1"/>
  </si>
  <si>
    <t>⑭＋⑮</t>
    <phoneticPr fontId="1"/>
  </si>
  <si>
    <t>(①＋④＋⑤＋⑥＋⑩)×1.10　(1円未満切捨て)</t>
    <rPh sb="19" eb="20">
      <t>エン</t>
    </rPh>
    <rPh sb="20" eb="22">
      <t>ミマン</t>
    </rPh>
    <rPh sb="22" eb="24">
      <t>キリス</t>
    </rPh>
    <phoneticPr fontId="1"/>
  </si>
  <si>
    <t>⑱検査データ提供費</t>
    <rPh sb="1" eb="3">
      <t>ケンサ</t>
    </rPh>
    <rPh sb="6" eb="8">
      <t>テイキョウ</t>
    </rPh>
    <rPh sb="8" eb="9">
      <t>ヒ</t>
    </rPh>
    <phoneticPr fontId="1"/>
  </si>
  <si>
    <t>試験薬の種目</t>
    <rPh sb="0" eb="2">
      <t>シケン</t>
    </rPh>
    <rPh sb="2" eb="3">
      <t>ヤク</t>
    </rPh>
    <rPh sb="4" eb="6">
      <t>シュモク</t>
    </rPh>
    <phoneticPr fontId="1"/>
  </si>
  <si>
    <t>試験薬の剤型</t>
    <rPh sb="0" eb="3">
      <t>シケンヤク</t>
    </rPh>
    <rPh sb="4" eb="5">
      <t>ザイ</t>
    </rPh>
    <rPh sb="5" eb="6">
      <t>ケイ</t>
    </rPh>
    <phoneticPr fontId="1"/>
  </si>
  <si>
    <t>⑯⑰試験薬投与前脱落費用</t>
    <rPh sb="2" eb="5">
      <t>シケンヤク</t>
    </rPh>
    <rPh sb="5" eb="7">
      <t>トウヨ</t>
    </rPh>
    <rPh sb="7" eb="8">
      <t>マエ</t>
    </rPh>
    <rPh sb="8" eb="10">
      <t>ダツラク</t>
    </rPh>
    <rPh sb="10" eb="12">
      <t>ヒヨウ</t>
    </rPh>
    <phoneticPr fontId="1"/>
  </si>
  <si>
    <r>
      <t xml:space="preserve">課題名
</t>
    </r>
    <r>
      <rPr>
        <sz val="9"/>
        <rFont val="游ゴシック"/>
        <family val="3"/>
        <charset val="128"/>
      </rPr>
      <t>(日本語題のみ)</t>
    </r>
    <rPh sb="0" eb="2">
      <t>カダイ</t>
    </rPh>
    <rPh sb="2" eb="3">
      <t>メイ</t>
    </rPh>
    <rPh sb="5" eb="8">
      <t>ニホンゴ</t>
    </rPh>
    <rPh sb="8" eb="9">
      <t>ダイ</t>
    </rPh>
    <phoneticPr fontId="1"/>
  </si>
  <si>
    <r>
      <t>合計ポイント数の</t>
    </r>
    <r>
      <rPr>
        <b/>
        <sz val="10"/>
        <rFont val="游ゴシック"/>
        <family val="3"/>
        <charset val="128"/>
      </rPr>
      <t>1.</t>
    </r>
    <rPh sb="0" eb="2">
      <t>ゴウケイ</t>
    </rPh>
    <rPh sb="6" eb="7">
      <t>スウ</t>
    </rPh>
    <phoneticPr fontId="1"/>
  </si>
  <si>
    <r>
      <t>合計ポイント数の</t>
    </r>
    <r>
      <rPr>
        <b/>
        <sz val="10"/>
        <rFont val="游ゴシック"/>
        <family val="3"/>
        <charset val="128"/>
      </rPr>
      <t>2.</t>
    </r>
    <rPh sb="0" eb="2">
      <t>ゴウケイ</t>
    </rPh>
    <rPh sb="6" eb="7">
      <t>スウ</t>
    </rPh>
    <phoneticPr fontId="1"/>
  </si>
  <si>
    <r>
      <t>合計ポイント数の</t>
    </r>
    <r>
      <rPr>
        <b/>
        <sz val="10"/>
        <rFont val="游ゴシック"/>
        <family val="3"/>
        <charset val="128"/>
      </rPr>
      <t>1.</t>
    </r>
    <r>
      <rPr>
        <sz val="10"/>
        <rFont val="游ゴシック"/>
        <family val="3"/>
        <charset val="128"/>
      </rPr>
      <t>＋</t>
    </r>
    <r>
      <rPr>
        <b/>
        <sz val="10"/>
        <rFont val="游ゴシック"/>
        <family val="3"/>
        <charset val="128"/>
      </rPr>
      <t>3.</t>
    </r>
    <rPh sb="0" eb="2">
      <t>ゴウケイ</t>
    </rPh>
    <rPh sb="6" eb="7">
      <t>スウ</t>
    </rPh>
    <phoneticPr fontId="1"/>
  </si>
  <si>
    <t>ウォッシュアウト時のプラセボの使用</t>
    <rPh sb="8" eb="9">
      <t>ジ</t>
    </rPh>
    <rPh sb="15" eb="17">
      <t>シヨウ</t>
    </rPh>
    <phoneticPr fontId="1"/>
  </si>
  <si>
    <t>（※新規申請時は目標症例数及び契約期間の月数、症例追加時は追加症例数及び追加症例に係る契約期間の月数、期間延長時は延長に関わる症例数と契約期間の延長月数により算出する。定時納入時及び終了時は算定しない。）</t>
    <phoneticPr fontId="1"/>
  </si>
  <si>
    <t>③研究協力者経費</t>
    <rPh sb="1" eb="3">
      <t>ケンキュウ</t>
    </rPh>
    <rPh sb="3" eb="6">
      <t>キョウリョクシャ</t>
    </rPh>
    <rPh sb="6" eb="8">
      <t>ケイヒ</t>
    </rPh>
    <phoneticPr fontId="1"/>
  </si>
  <si>
    <t>⑬報告　　　：＠</t>
    <rPh sb="1" eb="2">
      <t>ホウ</t>
    </rPh>
    <rPh sb="2" eb="3">
      <t>コク</t>
    </rPh>
    <phoneticPr fontId="1"/>
  </si>
  <si>
    <t>CRCの1Visit（スクリーニング以外）対応人数2名以上</t>
    <phoneticPr fontId="1"/>
  </si>
  <si>
    <t>特殊検査のための検体採取本数</t>
    <rPh sb="0" eb="2">
      <t>トクシュ</t>
    </rPh>
    <rPh sb="2" eb="4">
      <t>ケンサ</t>
    </rPh>
    <rPh sb="8" eb="10">
      <t>ケンタイ</t>
    </rPh>
    <rPh sb="10" eb="12">
      <t>サイシュ</t>
    </rPh>
    <rPh sb="12" eb="14">
      <t>ホンスウ</t>
    </rPh>
    <phoneticPr fontId="1"/>
  </si>
  <si>
    <t>特殊検査のための検体採取本数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</si>
</sst>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回&quot;"/>
    <numFmt numFmtId="177" formatCode="0_);[Red]\(0\)"/>
  </numFmts>
  <fonts count="17" x14ac:knownFonts="1">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9"/>
      <name val="游ゴシック"/>
      <family val="3"/>
      <charset val="128"/>
    </font>
    <font>
      <sz val="12"/>
      <name val="游ゴシック"/>
      <family val="3"/>
      <charset val="128"/>
    </font>
    <font>
      <sz val="11"/>
      <name val="游ゴシック"/>
      <family val="3"/>
      <charset val="128"/>
    </font>
    <font>
      <sz val="16"/>
      <name val="游ゴシック"/>
      <family val="3"/>
      <charset val="128"/>
    </font>
    <font>
      <sz val="10"/>
      <name val="游ゴシック"/>
      <family val="3"/>
      <charset val="128"/>
    </font>
    <font>
      <b/>
      <sz val="11"/>
      <name val="游ゴシック"/>
      <family val="3"/>
      <charset val="128"/>
    </font>
    <font>
      <b/>
      <sz val="9"/>
      <name val="游ゴシック"/>
      <family val="3"/>
      <charset val="128"/>
    </font>
    <font>
      <sz val="8"/>
      <name val="游ゴシック"/>
      <family val="3"/>
      <charset val="128"/>
    </font>
    <font>
      <b/>
      <sz val="12"/>
      <name val="游ゴシック"/>
      <family val="3"/>
      <charset val="128"/>
    </font>
    <font>
      <b/>
      <sz val="8"/>
      <name val="游ゴシック"/>
      <family val="3"/>
      <charset val="128"/>
    </font>
    <font>
      <sz val="14"/>
      <name val="游ゴシック"/>
      <family val="3"/>
      <charset val="128"/>
    </font>
    <font>
      <sz val="20"/>
      <name val="游ゴシック"/>
      <family val="3"/>
      <charset val="128"/>
    </font>
    <font>
      <b/>
      <sz val="10"/>
      <name val="游ゴシック"/>
      <family val="3"/>
      <charset val="128"/>
    </font>
  </fonts>
  <fills count="4">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
        <color indexed="64"/>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02">
    <xf numFmtId="0" fontId="0" fillId="0" borderId="0" xfId="0">
      <alignment vertical="center"/>
    </xf>
    <xf numFmtId="0" fontId="0" fillId="0" borderId="0" xfId="0" applyProtection="1">
      <alignment vertical="center"/>
      <protection hidden="1"/>
    </xf>
    <xf numFmtId="0" fontId="0" fillId="0" borderId="0" xfId="0" applyBorder="1" applyAlignment="1" applyProtection="1">
      <alignment vertical="center"/>
      <protection hidden="1"/>
    </xf>
    <xf numFmtId="0" fontId="0" fillId="0" borderId="0" xfId="0" applyFont="1" applyProtection="1">
      <alignment vertical="center"/>
      <protection hidden="1"/>
    </xf>
    <xf numFmtId="0" fontId="0" fillId="0" borderId="0" xfId="0" applyBorder="1" applyProtection="1">
      <alignment vertical="center"/>
      <protection hidden="1"/>
    </xf>
    <xf numFmtId="0" fontId="0" fillId="0" borderId="0" xfId="0" applyProtection="1">
      <alignment vertical="center"/>
      <protection hidden="1"/>
    </xf>
    <xf numFmtId="38" fontId="3" fillId="0" borderId="0" xfId="0" applyNumberFormat="1" applyFont="1" applyBorder="1" applyAlignment="1" applyProtection="1">
      <alignment vertical="center" wrapText="1"/>
      <protection hidden="1"/>
    </xf>
    <xf numFmtId="0" fontId="2" fillId="0" borderId="0" xfId="0" applyFont="1" applyBorder="1" applyAlignment="1" applyProtection="1">
      <alignment vertical="center" wrapText="1"/>
      <protection hidden="1"/>
    </xf>
    <xf numFmtId="0" fontId="0" fillId="0" borderId="0" xfId="0" applyBorder="1" applyAlignment="1">
      <alignment vertical="center" wrapText="1"/>
    </xf>
    <xf numFmtId="0" fontId="5" fillId="0" borderId="0" xfId="0" applyFont="1" applyProtection="1">
      <alignment vertical="center"/>
      <protection hidden="1"/>
    </xf>
    <xf numFmtId="0" fontId="6" fillId="0" borderId="0" xfId="0" applyFont="1" applyProtection="1">
      <alignment vertical="center"/>
      <protection hidden="1"/>
    </xf>
    <xf numFmtId="0" fontId="6" fillId="0" borderId="0" xfId="0" applyFont="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6" fillId="0" borderId="11" xfId="0" applyFont="1" applyBorder="1" applyProtection="1">
      <alignment vertical="center"/>
      <protection hidden="1"/>
    </xf>
    <xf numFmtId="0" fontId="8" fillId="0" borderId="11" xfId="0" applyFont="1" applyBorder="1" applyAlignment="1" applyProtection="1">
      <alignment horizontal="center" vertical="center"/>
      <protection hidden="1"/>
    </xf>
    <xf numFmtId="0" fontId="8" fillId="0" borderId="12" xfId="0" applyFont="1" applyBorder="1" applyAlignment="1" applyProtection="1">
      <alignment vertical="center"/>
      <protection hidden="1"/>
    </xf>
    <xf numFmtId="0" fontId="8" fillId="0" borderId="10" xfId="0" applyFont="1" applyBorder="1" applyProtection="1">
      <alignment vertical="center"/>
      <protection hidden="1"/>
    </xf>
    <xf numFmtId="0" fontId="8" fillId="0" borderId="11" xfId="0" applyFont="1" applyBorder="1" applyProtection="1">
      <alignment vertical="center"/>
      <protection hidden="1"/>
    </xf>
    <xf numFmtId="0" fontId="8" fillId="0" borderId="11" xfId="0" applyFont="1" applyBorder="1" applyAlignment="1" applyProtection="1">
      <alignment vertical="center" justifyLastLine="1"/>
      <protection hidden="1"/>
    </xf>
    <xf numFmtId="0" fontId="8" fillId="0" borderId="11" xfId="0" applyFont="1" applyFill="1" applyBorder="1" applyAlignment="1" applyProtection="1">
      <alignment vertical="center"/>
      <protection hidden="1"/>
    </xf>
    <xf numFmtId="0" fontId="8" fillId="0" borderId="11" xfId="0" applyFont="1" applyFill="1" applyBorder="1" applyAlignment="1" applyProtection="1">
      <alignment horizontal="center" vertical="center"/>
      <protection hidden="1"/>
    </xf>
    <xf numFmtId="0" fontId="8" fillId="0" borderId="11" xfId="0" applyFont="1" applyFill="1" applyBorder="1" applyAlignment="1" applyProtection="1">
      <alignment vertical="center" justifyLastLine="1"/>
      <protection hidden="1"/>
    </xf>
    <xf numFmtId="0" fontId="8" fillId="0" borderId="12" xfId="0" applyFont="1" applyBorder="1" applyProtection="1">
      <alignment vertical="center"/>
      <protection hidden="1"/>
    </xf>
    <xf numFmtId="0" fontId="9" fillId="0" borderId="0" xfId="0" applyFont="1" applyProtection="1">
      <alignment vertical="center"/>
      <protection hidden="1"/>
    </xf>
    <xf numFmtId="0" fontId="4" fillId="0" borderId="3" xfId="0" applyFont="1" applyBorder="1" applyProtection="1">
      <alignment vertical="center"/>
      <protection hidden="1"/>
    </xf>
    <xf numFmtId="0" fontId="4" fillId="0" borderId="4" xfId="0" applyFont="1" applyBorder="1" applyProtection="1">
      <alignment vertical="center"/>
      <protection hidden="1"/>
    </xf>
    <xf numFmtId="0" fontId="4" fillId="0" borderId="0"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0" fontId="4" fillId="0" borderId="2" xfId="0" applyFont="1" applyBorder="1" applyAlignment="1" applyProtection="1">
      <alignment vertical="center"/>
      <protection hidden="1"/>
    </xf>
    <xf numFmtId="38" fontId="11" fillId="0" borderId="11" xfId="0" applyNumberFormat="1" applyFont="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0" xfId="0" applyFont="1" applyProtection="1">
      <alignment vertical="center"/>
      <protection hidden="1"/>
    </xf>
    <xf numFmtId="0" fontId="4" fillId="0" borderId="11" xfId="0" applyFont="1" applyBorder="1" applyProtection="1">
      <alignment vertical="center"/>
      <protection hidden="1"/>
    </xf>
    <xf numFmtId="0" fontId="4" fillId="0" borderId="12" xfId="0" applyFont="1" applyBorder="1" applyAlignment="1" applyProtection="1">
      <alignment vertical="center"/>
      <protection hidden="1"/>
    </xf>
    <xf numFmtId="38" fontId="4" fillId="0" borderId="3" xfId="0" applyNumberFormat="1" applyFont="1" applyBorder="1" applyAlignment="1" applyProtection="1">
      <alignment vertical="center"/>
      <protection hidden="1"/>
    </xf>
    <xf numFmtId="38" fontId="4" fillId="0" borderId="4" xfId="0" applyNumberFormat="1" applyFont="1" applyBorder="1" applyAlignment="1" applyProtection="1">
      <alignment vertical="center"/>
      <protection hidden="1"/>
    </xf>
    <xf numFmtId="0" fontId="4" fillId="0" borderId="0" xfId="0" applyFont="1" applyBorder="1" applyAlignment="1" applyProtection="1">
      <alignment horizontal="right" vertical="center"/>
      <protection hidden="1"/>
    </xf>
    <xf numFmtId="49" fontId="4" fillId="0" borderId="6" xfId="0" applyNumberFormat="1" applyFont="1" applyBorder="1" applyAlignment="1" applyProtection="1">
      <alignment horizontal="right" vertical="center"/>
      <protection hidden="1"/>
    </xf>
    <xf numFmtId="0" fontId="4"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4" xfId="0" applyFont="1" applyBorder="1" applyProtection="1">
      <alignment vertical="center"/>
      <protection hidden="1"/>
    </xf>
    <xf numFmtId="0" fontId="4" fillId="0" borderId="4" xfId="0" applyFont="1" applyBorder="1" applyAlignment="1" applyProtection="1">
      <alignment vertical="center" wrapText="1"/>
      <protection hidden="1"/>
    </xf>
    <xf numFmtId="0" fontId="6" fillId="0" borderId="0" xfId="0" applyFont="1" applyBorder="1" applyProtection="1">
      <alignment vertical="center"/>
      <protection hidden="1"/>
    </xf>
    <xf numFmtId="0" fontId="4" fillId="0" borderId="0" xfId="0" applyFont="1" applyBorder="1" applyAlignment="1" applyProtection="1">
      <alignment vertical="center" wrapText="1"/>
      <protection hidden="1"/>
    </xf>
    <xf numFmtId="38" fontId="4" fillId="0" borderId="0" xfId="0" applyNumberFormat="1" applyFont="1" applyBorder="1" applyAlignment="1" applyProtection="1">
      <alignment vertical="center"/>
      <protection hidden="1"/>
    </xf>
    <xf numFmtId="0" fontId="4" fillId="0" borderId="5"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4" fillId="0" borderId="9" xfId="0" applyFont="1" applyBorder="1" applyAlignment="1" applyProtection="1">
      <alignment vertical="center" wrapText="1"/>
      <protection hidden="1"/>
    </xf>
    <xf numFmtId="3" fontId="4" fillId="0" borderId="3" xfId="0" applyNumberFormat="1" applyFont="1" applyBorder="1" applyAlignment="1" applyProtection="1">
      <alignment vertical="center"/>
      <protection hidden="1"/>
    </xf>
    <xf numFmtId="3" fontId="4" fillId="0" borderId="4" xfId="0" applyNumberFormat="1" applyFont="1" applyBorder="1" applyAlignment="1" applyProtection="1">
      <alignment vertical="center"/>
      <protection hidden="1"/>
    </xf>
    <xf numFmtId="3" fontId="4" fillId="0" borderId="0" xfId="0" applyNumberFormat="1" applyFont="1" applyBorder="1" applyAlignment="1" applyProtection="1">
      <alignment vertical="center"/>
      <protection hidden="1"/>
    </xf>
    <xf numFmtId="3" fontId="4" fillId="0" borderId="8" xfId="0" applyNumberFormat="1" applyFont="1" applyBorder="1" applyAlignment="1" applyProtection="1">
      <alignment vertical="center"/>
      <protection hidden="1"/>
    </xf>
    <xf numFmtId="3" fontId="4" fillId="0" borderId="2" xfId="0" applyNumberFormat="1" applyFont="1" applyBorder="1" applyAlignment="1" applyProtection="1">
      <alignment vertical="center"/>
      <protection hidden="1"/>
    </xf>
    <xf numFmtId="38" fontId="4" fillId="0" borderId="12" xfId="0" applyNumberFormat="1" applyFont="1" applyBorder="1" applyAlignment="1" applyProtection="1">
      <alignment horizontal="center" vertical="center"/>
      <protection hidden="1"/>
    </xf>
    <xf numFmtId="38" fontId="4" fillId="0" borderId="8" xfId="0" applyNumberFormat="1" applyFont="1" applyBorder="1" applyAlignment="1" applyProtection="1">
      <alignment vertical="center"/>
      <protection hidden="1"/>
    </xf>
    <xf numFmtId="38" fontId="4" fillId="0" borderId="2" xfId="0" applyNumberFormat="1" applyFont="1" applyBorder="1" applyAlignment="1" applyProtection="1">
      <alignment vertical="center"/>
      <protection hidden="1"/>
    </xf>
    <xf numFmtId="0" fontId="6" fillId="0" borderId="0" xfId="0" applyFont="1" applyBorder="1" applyAlignment="1" applyProtection="1">
      <alignment horizontal="left" vertical="center"/>
      <protection hidden="1"/>
    </xf>
    <xf numFmtId="38" fontId="4" fillId="0" borderId="0" xfId="0" applyNumberFormat="1"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38" fontId="6" fillId="0" borderId="0" xfId="0" applyNumberFormat="1" applyFont="1" applyBorder="1" applyAlignment="1" applyProtection="1">
      <alignment horizontal="center" vertical="center"/>
      <protection hidden="1"/>
    </xf>
    <xf numFmtId="0" fontId="4" fillId="0" borderId="4" xfId="0" applyFont="1" applyBorder="1" applyAlignment="1" applyProtection="1">
      <alignment vertical="center"/>
      <protection hidden="1"/>
    </xf>
    <xf numFmtId="0" fontId="4" fillId="0" borderId="7" xfId="0" applyFont="1" applyBorder="1" applyAlignment="1" applyProtection="1">
      <alignment vertical="center"/>
      <protection hidden="1"/>
    </xf>
    <xf numFmtId="0" fontId="6" fillId="0" borderId="0" xfId="0" applyFont="1" applyBorder="1" applyProtection="1">
      <alignment vertical="center"/>
      <protection hidden="1"/>
    </xf>
    <xf numFmtId="0" fontId="6" fillId="0" borderId="7" xfId="0" applyFont="1" applyBorder="1" applyProtection="1">
      <alignment vertical="center"/>
      <protection hidden="1"/>
    </xf>
    <xf numFmtId="0" fontId="6" fillId="0" borderId="0" xfId="0" applyFont="1" applyAlignment="1" applyProtection="1">
      <alignment vertical="center"/>
      <protection hidden="1"/>
    </xf>
    <xf numFmtId="0" fontId="4" fillId="0" borderId="2" xfId="0" applyFont="1" applyBorder="1" applyAlignment="1" applyProtection="1">
      <alignment vertical="center"/>
      <protection hidden="1"/>
    </xf>
    <xf numFmtId="0" fontId="4" fillId="0" borderId="4" xfId="0" applyFont="1" applyBorder="1" applyAlignment="1" applyProtection="1">
      <alignment vertical="center" wrapText="1"/>
      <protection hidden="1"/>
    </xf>
    <xf numFmtId="0" fontId="4" fillId="0" borderId="5"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4" fillId="0" borderId="9" xfId="0" applyFont="1" applyBorder="1" applyAlignment="1" applyProtection="1">
      <alignment vertical="center" wrapText="1"/>
      <protection hidden="1"/>
    </xf>
    <xf numFmtId="0" fontId="6" fillId="0" borderId="0" xfId="0" applyFont="1" applyProtection="1">
      <alignment vertical="center"/>
      <protection hidden="1"/>
    </xf>
    <xf numFmtId="0" fontId="6" fillId="0" borderId="4" xfId="0" applyFont="1" applyBorder="1" applyAlignment="1" applyProtection="1">
      <alignment vertical="center"/>
      <protection hidden="1"/>
    </xf>
    <xf numFmtId="0" fontId="6" fillId="0" borderId="5" xfId="0"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2" xfId="0" applyFont="1" applyBorder="1" applyAlignment="1" applyProtection="1">
      <alignment vertical="center"/>
      <protection hidden="1"/>
    </xf>
    <xf numFmtId="0" fontId="6" fillId="0" borderId="9" xfId="0" applyFont="1" applyBorder="1" applyAlignment="1" applyProtection="1">
      <alignment vertical="center"/>
      <protection hidden="1"/>
    </xf>
    <xf numFmtId="38" fontId="6" fillId="0" borderId="0" xfId="0" applyNumberFormat="1" applyFont="1" applyBorder="1" applyAlignment="1" applyProtection="1">
      <alignment vertical="center"/>
      <protection hidden="1"/>
    </xf>
    <xf numFmtId="0" fontId="12" fillId="0" borderId="0" xfId="0" applyFont="1" applyProtection="1">
      <alignment vertical="center"/>
      <protection hidden="1"/>
    </xf>
    <xf numFmtId="0" fontId="10" fillId="0" borderId="0" xfId="0" applyFont="1" applyBorder="1" applyAlignment="1" applyProtection="1">
      <alignment vertical="center" wrapText="1"/>
      <protection hidden="1"/>
    </xf>
    <xf numFmtId="0" fontId="6" fillId="0" borderId="11" xfId="0" applyFont="1" applyBorder="1" applyAlignment="1" applyProtection="1">
      <alignment horizontal="center" vertical="center"/>
      <protection hidden="1"/>
    </xf>
    <xf numFmtId="0" fontId="8" fillId="0" borderId="8" xfId="0" applyFont="1" applyBorder="1" applyAlignment="1" applyProtection="1">
      <alignment vertical="center"/>
      <protection hidden="1"/>
    </xf>
    <xf numFmtId="0" fontId="8" fillId="0" borderId="2" xfId="0" applyFont="1" applyBorder="1" applyAlignment="1" applyProtection="1">
      <alignment vertical="center"/>
      <protection hidden="1"/>
    </xf>
    <xf numFmtId="0" fontId="8" fillId="0" borderId="9" xfId="0" applyFont="1" applyBorder="1" applyAlignment="1" applyProtection="1">
      <alignment vertical="center"/>
      <protection hidden="1"/>
    </xf>
    <xf numFmtId="0" fontId="8" fillId="0" borderId="6" xfId="0" applyFont="1" applyBorder="1" applyAlignment="1" applyProtection="1">
      <alignment vertical="center"/>
      <protection hidden="1"/>
    </xf>
    <xf numFmtId="0" fontId="8" fillId="0" borderId="0" xfId="0" applyFont="1" applyBorder="1" applyAlignment="1" applyProtection="1">
      <alignment vertical="center"/>
      <protection hidden="1"/>
    </xf>
    <xf numFmtId="0" fontId="6" fillId="0" borderId="2" xfId="0" applyFont="1" applyBorder="1" applyAlignment="1" applyProtection="1">
      <alignment horizontal="center" vertical="center"/>
      <protection hidden="1"/>
    </xf>
    <xf numFmtId="0" fontId="13" fillId="0" borderId="0" xfId="0" applyFont="1" applyProtection="1">
      <alignment vertical="center"/>
      <protection hidden="1"/>
    </xf>
    <xf numFmtId="0" fontId="6" fillId="0" borderId="7" xfId="0" applyFont="1" applyBorder="1" applyAlignment="1" applyProtection="1">
      <alignment horizontal="center" vertical="center"/>
      <protection hidden="1"/>
    </xf>
    <xf numFmtId="49" fontId="9" fillId="0" borderId="1" xfId="0" applyNumberFormat="1" applyFont="1" applyBorder="1" applyAlignment="1" applyProtection="1">
      <alignment horizontal="center" vertical="center"/>
      <protection hidden="1"/>
    </xf>
    <xf numFmtId="0" fontId="6" fillId="0" borderId="6" xfId="0" applyFont="1" applyBorder="1" applyProtection="1">
      <alignment vertical="center"/>
      <protection hidden="1"/>
    </xf>
    <xf numFmtId="0" fontId="6" fillId="0" borderId="0" xfId="0" applyFont="1" applyBorder="1" applyAlignment="1" applyProtection="1">
      <alignment horizontal="right" vertical="center"/>
      <protection hidden="1"/>
    </xf>
    <xf numFmtId="0" fontId="6" fillId="0" borderId="0" xfId="0" applyFont="1" applyBorder="1" applyAlignment="1" applyProtection="1">
      <alignment horizontal="center" vertical="center"/>
      <protection hidden="1"/>
    </xf>
    <xf numFmtId="0" fontId="5" fillId="0" borderId="0" xfId="0" applyFont="1" applyBorder="1" applyAlignment="1" applyProtection="1">
      <alignment vertical="center"/>
      <protection hidden="1"/>
    </xf>
    <xf numFmtId="0" fontId="5" fillId="0" borderId="7" xfId="0" applyFont="1" applyBorder="1" applyAlignment="1" applyProtection="1">
      <alignment vertical="center"/>
      <protection hidden="1"/>
    </xf>
    <xf numFmtId="0" fontId="6" fillId="0" borderId="8" xfId="0" applyFont="1" applyBorder="1" applyProtection="1">
      <alignment vertical="center"/>
      <protection hidden="1"/>
    </xf>
    <xf numFmtId="0" fontId="6" fillId="0" borderId="2" xfId="0" applyFont="1" applyBorder="1" applyProtection="1">
      <alignment vertical="center"/>
      <protection hidden="1"/>
    </xf>
    <xf numFmtId="0" fontId="6" fillId="0" borderId="9" xfId="0" applyFont="1" applyBorder="1" applyProtection="1">
      <alignment vertical="center"/>
      <protection hidden="1"/>
    </xf>
    <xf numFmtId="0" fontId="6" fillId="0" borderId="0" xfId="0" applyFont="1" applyFill="1" applyProtection="1">
      <alignment vertical="center"/>
      <protection hidden="1"/>
    </xf>
    <xf numFmtId="0" fontId="12"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2" xfId="0" applyFont="1" applyBorder="1" applyAlignment="1" applyProtection="1">
      <alignment horizontal="center" vertical="center"/>
      <protection hidden="1"/>
    </xf>
    <xf numFmtId="0" fontId="6" fillId="0" borderId="0" xfId="0" applyFont="1" applyBorder="1" applyAlignment="1" applyProtection="1">
      <alignment vertical="center"/>
      <protection hidden="1"/>
    </xf>
    <xf numFmtId="38" fontId="6" fillId="0" borderId="0" xfId="0" applyNumberFormat="1" applyFont="1" applyBorder="1" applyAlignment="1" applyProtection="1">
      <alignment vertical="center"/>
      <protection hidden="1"/>
    </xf>
    <xf numFmtId="38" fontId="4" fillId="0" borderId="11" xfId="0" applyNumberFormat="1" applyFont="1" applyBorder="1" applyAlignment="1" applyProtection="1">
      <alignment vertical="center"/>
      <protection hidden="1"/>
    </xf>
    <xf numFmtId="38" fontId="4" fillId="0" borderId="12" xfId="0" applyNumberFormat="1" applyFont="1" applyBorder="1" applyAlignment="1" applyProtection="1">
      <alignment horizontal="center" vertical="center"/>
      <protection hidden="1"/>
    </xf>
    <xf numFmtId="3" fontId="4" fillId="0" borderId="11" xfId="0" applyNumberFormat="1" applyFont="1" applyBorder="1" applyAlignment="1" applyProtection="1">
      <alignment vertical="center"/>
      <protection hidden="1"/>
    </xf>
    <xf numFmtId="0" fontId="4" fillId="0" borderId="6" xfId="0" applyFont="1" applyBorder="1" applyProtection="1">
      <alignment vertical="center"/>
      <protection hidden="1"/>
    </xf>
    <xf numFmtId="0" fontId="4" fillId="0" borderId="0" xfId="0" applyFont="1" applyBorder="1" applyProtection="1">
      <alignment vertical="center"/>
      <protection hidden="1"/>
    </xf>
    <xf numFmtId="0" fontId="7" fillId="0" borderId="0" xfId="0" applyFont="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6" fillId="0" borderId="10" xfId="0" applyFont="1" applyBorder="1" applyProtection="1">
      <alignment vertical="center"/>
      <protection hidden="1"/>
    </xf>
    <xf numFmtId="0" fontId="6" fillId="0" borderId="12" xfId="0" applyFont="1" applyBorder="1" applyProtection="1">
      <alignment vertical="center"/>
      <protection hidden="1"/>
    </xf>
    <xf numFmtId="0" fontId="9" fillId="0" borderId="0" xfId="0" applyFont="1" applyFill="1" applyProtection="1">
      <alignment vertical="center"/>
      <protection hidden="1"/>
    </xf>
    <xf numFmtId="0" fontId="4" fillId="0" borderId="0" xfId="0" applyFont="1" applyFill="1" applyProtection="1">
      <alignment vertical="center"/>
      <protection hidden="1"/>
    </xf>
    <xf numFmtId="38" fontId="11" fillId="0" borderId="0" xfId="0" applyNumberFormat="1" applyFont="1" applyFill="1" applyBorder="1" applyAlignment="1" applyProtection="1">
      <alignment vertical="center"/>
      <protection hidden="1"/>
    </xf>
    <xf numFmtId="0" fontId="0" fillId="0" borderId="0" xfId="0" applyFill="1" applyProtection="1">
      <alignment vertical="center"/>
      <protection hidden="1"/>
    </xf>
    <xf numFmtId="0" fontId="4" fillId="0" borderId="11" xfId="0" applyFont="1" applyFill="1" applyBorder="1" applyAlignment="1" applyProtection="1">
      <alignment vertical="center"/>
      <protection hidden="1"/>
    </xf>
    <xf numFmtId="38" fontId="4" fillId="0" borderId="11" xfId="0" applyNumberFormat="1" applyFont="1" applyFill="1" applyBorder="1" applyAlignment="1" applyProtection="1">
      <alignment vertical="center"/>
      <protection hidden="1"/>
    </xf>
    <xf numFmtId="0" fontId="4" fillId="0" borderId="12" xfId="0" applyFont="1" applyFill="1" applyBorder="1" applyAlignment="1" applyProtection="1">
      <alignment vertical="center"/>
      <protection hidden="1"/>
    </xf>
    <xf numFmtId="3" fontId="4" fillId="0" borderId="12" xfId="0" applyNumberFormat="1" applyFont="1" applyBorder="1" applyAlignment="1" applyProtection="1">
      <alignment vertical="center"/>
      <protection hidden="1"/>
    </xf>
    <xf numFmtId="0" fontId="4" fillId="0" borderId="42" xfId="0" applyFont="1" applyBorder="1" applyProtection="1">
      <alignment vertical="center"/>
      <protection hidden="1"/>
    </xf>
    <xf numFmtId="0" fontId="4" fillId="0" borderId="40" xfId="0" applyFont="1" applyBorder="1" applyProtection="1">
      <alignment vertical="center"/>
      <protection hidden="1"/>
    </xf>
    <xf numFmtId="38" fontId="6" fillId="0" borderId="40" xfId="0" applyNumberFormat="1" applyFont="1" applyBorder="1" applyAlignment="1" applyProtection="1">
      <alignment vertical="center"/>
      <protection hidden="1"/>
    </xf>
    <xf numFmtId="38" fontId="6" fillId="0" borderId="42" xfId="0" applyNumberFormat="1" applyFont="1" applyBorder="1" applyAlignment="1" applyProtection="1">
      <alignment vertical="center"/>
      <protection hidden="1"/>
    </xf>
    <xf numFmtId="0" fontId="4" fillId="0" borderId="30" xfId="0" applyFont="1" applyBorder="1" applyProtection="1">
      <alignment vertical="center"/>
      <protection hidden="1"/>
    </xf>
    <xf numFmtId="0" fontId="4" fillId="0" borderId="22" xfId="0" applyFont="1" applyBorder="1" applyProtection="1">
      <alignment vertical="center"/>
      <protection hidden="1"/>
    </xf>
    <xf numFmtId="38" fontId="6" fillId="0" borderId="22" xfId="0" applyNumberFormat="1" applyFont="1" applyBorder="1" applyAlignment="1" applyProtection="1">
      <alignment vertical="center"/>
      <protection hidden="1"/>
    </xf>
    <xf numFmtId="38" fontId="6" fillId="0" borderId="30" xfId="0" applyNumberFormat="1" applyFont="1" applyBorder="1" applyAlignment="1" applyProtection="1">
      <alignment vertical="center"/>
      <protection hidden="1"/>
    </xf>
    <xf numFmtId="0" fontId="6" fillId="0" borderId="4" xfId="0" applyFont="1" applyFill="1" applyBorder="1" applyAlignment="1" applyProtection="1">
      <alignment vertical="center"/>
      <protection locked="0"/>
    </xf>
    <xf numFmtId="0" fontId="6" fillId="0" borderId="5"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2" xfId="0" applyFont="1" applyFill="1" applyBorder="1" applyAlignment="1" applyProtection="1">
      <alignment vertical="center"/>
      <protection locked="0"/>
    </xf>
    <xf numFmtId="0" fontId="6" fillId="0" borderId="9" xfId="0" applyFont="1" applyFill="1" applyBorder="1" applyAlignment="1" applyProtection="1">
      <alignment vertical="center"/>
      <protection locked="0"/>
    </xf>
    <xf numFmtId="0" fontId="6" fillId="0" borderId="0" xfId="0" applyFont="1" applyAlignment="1" applyProtection="1">
      <alignment vertical="center"/>
      <protection hidden="1"/>
    </xf>
    <xf numFmtId="0" fontId="6" fillId="0" borderId="0" xfId="0" applyFont="1" applyProtection="1">
      <alignment vertical="center"/>
      <protection hidden="1"/>
    </xf>
    <xf numFmtId="0" fontId="6" fillId="0" borderId="0" xfId="0" applyFont="1" applyBorder="1" applyAlignment="1" applyProtection="1">
      <alignment vertical="center"/>
      <protection hidden="1"/>
    </xf>
    <xf numFmtId="0" fontId="6" fillId="0" borderId="0" xfId="0" applyFont="1" applyBorder="1" applyAlignment="1" applyProtection="1">
      <alignment horizontal="right" vertical="center"/>
      <protection hidden="1"/>
    </xf>
    <xf numFmtId="0" fontId="6" fillId="0" borderId="0" xfId="0" applyFont="1" applyAlignment="1" applyProtection="1">
      <alignment horizontal="center" vertical="center"/>
      <protection hidden="1"/>
    </xf>
    <xf numFmtId="0" fontId="6" fillId="0" borderId="4" xfId="0" applyFont="1" applyBorder="1" applyAlignment="1" applyProtection="1">
      <alignment horizontal="right" vertical="center"/>
      <protection hidden="1"/>
    </xf>
    <xf numFmtId="0" fontId="6" fillId="0" borderId="11"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0" borderId="12" xfId="0" applyFont="1" applyBorder="1" applyAlignment="1" applyProtection="1">
      <alignment vertical="center"/>
      <protection hidden="1"/>
    </xf>
    <xf numFmtId="0" fontId="6" fillId="0" borderId="11" xfId="0" applyFont="1" applyBorder="1" applyAlignment="1" applyProtection="1">
      <alignment vertical="center"/>
      <protection hidden="1"/>
    </xf>
    <xf numFmtId="0" fontId="6" fillId="0" borderId="6" xfId="0" applyFont="1" applyBorder="1" applyProtection="1">
      <alignment vertical="center"/>
      <protection hidden="1"/>
    </xf>
    <xf numFmtId="0" fontId="6" fillId="0" borderId="7"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6" xfId="0" applyFont="1" applyBorder="1" applyAlignment="1" applyProtection="1">
      <alignment horizontal="left" vertical="center"/>
      <protection hidden="1"/>
    </xf>
    <xf numFmtId="0" fontId="8" fillId="0" borderId="0" xfId="0" applyFont="1" applyBorder="1" applyAlignment="1" applyProtection="1">
      <alignment horizontal="left" vertical="center"/>
      <protection hidden="1"/>
    </xf>
    <xf numFmtId="0" fontId="8" fillId="0" borderId="3" xfId="0" applyFont="1" applyBorder="1" applyAlignment="1" applyProtection="1">
      <alignment horizontal="left" vertical="center"/>
      <protection hidden="1"/>
    </xf>
    <xf numFmtId="0" fontId="6" fillId="0" borderId="0" xfId="0" applyFont="1" applyAlignment="1" applyProtection="1">
      <alignment horizontal="left" vertical="center" indent="2"/>
      <protection hidden="1"/>
    </xf>
    <xf numFmtId="38" fontId="4" fillId="0" borderId="6" xfId="0" applyNumberFormat="1" applyFont="1" applyBorder="1" applyAlignment="1" applyProtection="1">
      <alignment vertical="center"/>
      <protection hidden="1"/>
    </xf>
    <xf numFmtId="0" fontId="0" fillId="0" borderId="0" xfId="0" applyBorder="1" applyAlignment="1">
      <alignment vertical="center"/>
    </xf>
    <xf numFmtId="0" fontId="4" fillId="0" borderId="3" xfId="0" applyFont="1" applyBorder="1" applyAlignment="1" applyProtection="1">
      <alignment horizontal="left"/>
      <protection hidden="1"/>
    </xf>
    <xf numFmtId="0" fontId="6" fillId="0" borderId="4" xfId="0" applyFont="1" applyBorder="1" applyAlignment="1" applyProtection="1">
      <alignment horizontal="left"/>
      <protection hidden="1"/>
    </xf>
    <xf numFmtId="38" fontId="4" fillId="0" borderId="4" xfId="0" applyNumberFormat="1" applyFont="1" applyBorder="1" applyAlignment="1" applyProtection="1">
      <alignment horizontal="left"/>
      <protection hidden="1"/>
    </xf>
    <xf numFmtId="38" fontId="4" fillId="0" borderId="5" xfId="0" applyNumberFormat="1" applyFont="1" applyBorder="1" applyAlignment="1" applyProtection="1">
      <protection hidden="1"/>
    </xf>
    <xf numFmtId="0" fontId="0" fillId="0" borderId="0" xfId="0" applyAlignment="1" applyProtection="1">
      <protection hidden="1"/>
    </xf>
    <xf numFmtId="0" fontId="11" fillId="0" borderId="10" xfId="0" applyFont="1" applyFill="1" applyBorder="1" applyAlignment="1" applyProtection="1">
      <alignment vertical="center"/>
      <protection hidden="1"/>
    </xf>
    <xf numFmtId="3" fontId="11" fillId="0" borderId="11" xfId="0" applyNumberFormat="1" applyFont="1" applyBorder="1" applyAlignment="1" applyProtection="1">
      <alignment vertical="center"/>
      <protection hidden="1"/>
    </xf>
    <xf numFmtId="0" fontId="11" fillId="0" borderId="11" xfId="0" applyFont="1" applyBorder="1" applyAlignment="1" applyProtection="1">
      <alignment vertical="center"/>
      <protection hidden="1"/>
    </xf>
    <xf numFmtId="0" fontId="11" fillId="0" borderId="0" xfId="0" applyFont="1" applyProtection="1">
      <alignment vertical="center"/>
      <protection hidden="1"/>
    </xf>
    <xf numFmtId="9" fontId="4" fillId="0" borderId="0" xfId="0" applyNumberFormat="1" applyFont="1" applyBorder="1" applyAlignment="1" applyProtection="1">
      <alignment vertical="center"/>
      <protection hidden="1"/>
    </xf>
    <xf numFmtId="9" fontId="4" fillId="0" borderId="0" xfId="0" applyNumberFormat="1"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6"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4" xfId="0" applyFont="1" applyBorder="1" applyAlignment="1" applyProtection="1">
      <alignment horizontal="right" vertical="center"/>
      <protection hidden="1"/>
    </xf>
    <xf numFmtId="0" fontId="0" fillId="0" borderId="4" xfId="0" applyBorder="1" applyAlignment="1">
      <alignment horizontal="right" vertical="center"/>
    </xf>
    <xf numFmtId="0" fontId="4" fillId="0" borderId="7"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0" fillId="0" borderId="4" xfId="0" applyBorder="1" applyAlignment="1">
      <alignment horizontal="left" vertical="center"/>
    </xf>
    <xf numFmtId="0" fontId="0" fillId="0" borderId="5" xfId="0" applyBorder="1" applyAlignment="1">
      <alignment horizontal="left" vertical="center"/>
    </xf>
    <xf numFmtId="0" fontId="4" fillId="0" borderId="8" xfId="0" applyFont="1" applyBorder="1" applyAlignment="1" applyProtection="1">
      <alignment horizontal="left" vertical="center"/>
      <protection hidden="1"/>
    </xf>
    <xf numFmtId="0" fontId="0" fillId="0" borderId="2" xfId="0" applyBorder="1" applyAlignment="1">
      <alignment horizontal="left" vertical="center"/>
    </xf>
    <xf numFmtId="0" fontId="0" fillId="0" borderId="9" xfId="0" applyBorder="1" applyAlignment="1">
      <alignment horizontal="left" vertical="center"/>
    </xf>
    <xf numFmtId="38" fontId="4" fillId="0" borderId="3" xfId="0" applyNumberFormat="1" applyFont="1" applyBorder="1" applyAlignment="1" applyProtection="1">
      <alignment horizontal="right"/>
      <protection hidden="1"/>
    </xf>
    <xf numFmtId="38" fontId="4" fillId="0" borderId="4" xfId="0" applyNumberFormat="1" applyFont="1" applyBorder="1" applyAlignment="1" applyProtection="1">
      <alignment horizontal="right"/>
      <protection hidden="1"/>
    </xf>
    <xf numFmtId="3" fontId="4" fillId="0" borderId="6" xfId="0" applyNumberFormat="1" applyFont="1" applyBorder="1" applyAlignment="1" applyProtection="1">
      <alignment horizontal="right" vertical="center"/>
      <protection hidden="1"/>
    </xf>
    <xf numFmtId="3" fontId="4" fillId="0" borderId="0" xfId="0" applyNumberFormat="1" applyFont="1" applyBorder="1" applyAlignment="1" applyProtection="1">
      <alignment horizontal="right" vertical="center"/>
      <protection hidden="1"/>
    </xf>
    <xf numFmtId="0" fontId="0" fillId="0" borderId="0" xfId="0" applyBorder="1" applyAlignment="1">
      <alignment horizontal="right" vertical="center"/>
    </xf>
    <xf numFmtId="38" fontId="4" fillId="0" borderId="6" xfId="0" applyNumberFormat="1" applyFont="1" applyBorder="1" applyAlignment="1" applyProtection="1">
      <alignment horizontal="right" vertical="center"/>
      <protection hidden="1"/>
    </xf>
    <xf numFmtId="0" fontId="6" fillId="0" borderId="0" xfId="0" applyFont="1" applyBorder="1" applyAlignment="1">
      <alignment vertical="center" wrapText="1"/>
    </xf>
    <xf numFmtId="0" fontId="10" fillId="0" borderId="10"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xf numFmtId="0" fontId="4" fillId="0" borderId="3"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5" xfId="0" applyFont="1" applyBorder="1" applyAlignment="1" applyProtection="1">
      <alignment vertical="center"/>
      <protection hidden="1"/>
    </xf>
    <xf numFmtId="0" fontId="4" fillId="0" borderId="6"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10" xfId="0" applyFont="1" applyBorder="1" applyAlignment="1" applyProtection="1">
      <alignment vertical="center"/>
      <protection hidden="1"/>
    </xf>
    <xf numFmtId="0" fontId="4" fillId="0" borderId="3" xfId="0" applyFont="1" applyBorder="1" applyAlignment="1" applyProtection="1">
      <alignment vertical="center" wrapText="1"/>
      <protection hidden="1"/>
    </xf>
    <xf numFmtId="0" fontId="4" fillId="0" borderId="4" xfId="0" applyFont="1" applyBorder="1" applyAlignment="1" applyProtection="1">
      <alignment vertical="center" wrapText="1"/>
      <protection hidden="1"/>
    </xf>
    <xf numFmtId="0" fontId="4" fillId="0" borderId="5" xfId="0" applyFont="1" applyBorder="1" applyAlignment="1" applyProtection="1">
      <alignment vertical="center" wrapText="1"/>
      <protection hidden="1"/>
    </xf>
    <xf numFmtId="0" fontId="4" fillId="0" borderId="6" xfId="0" applyFont="1" applyBorder="1" applyAlignment="1" applyProtection="1">
      <alignment vertical="center" wrapText="1"/>
      <protection hidden="1"/>
    </xf>
    <xf numFmtId="0" fontId="4" fillId="0" borderId="0" xfId="0" applyFont="1" applyBorder="1" applyAlignment="1" applyProtection="1">
      <alignment vertical="center" wrapText="1"/>
      <protection hidden="1"/>
    </xf>
    <xf numFmtId="0" fontId="4" fillId="0" borderId="7" xfId="0" applyFont="1" applyBorder="1" applyAlignment="1" applyProtection="1">
      <alignment vertical="center" wrapText="1"/>
      <protection hidden="1"/>
    </xf>
    <xf numFmtId="0" fontId="4" fillId="0" borderId="8"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4" fillId="0" borderId="9" xfId="0" applyFont="1" applyBorder="1" applyAlignment="1" applyProtection="1">
      <alignment vertical="center" wrapText="1"/>
      <protection hidden="1"/>
    </xf>
    <xf numFmtId="0" fontId="4" fillId="0" borderId="3"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11" fillId="0" borderId="10" xfId="0" applyFont="1" applyBorder="1" applyAlignment="1" applyProtection="1">
      <alignment horizontal="distributed" vertical="center"/>
      <protection hidden="1"/>
    </xf>
    <xf numFmtId="0" fontId="11" fillId="0" borderId="11" xfId="0" applyFont="1" applyBorder="1" applyAlignment="1" applyProtection="1">
      <alignment horizontal="distributed" vertical="center"/>
      <protection hidden="1"/>
    </xf>
    <xf numFmtId="3" fontId="4" fillId="0" borderId="11" xfId="0" applyNumberFormat="1" applyFont="1" applyBorder="1" applyAlignment="1" applyProtection="1">
      <alignment horizontal="center" vertical="center"/>
      <protection hidden="1"/>
    </xf>
    <xf numFmtId="3" fontId="4" fillId="0" borderId="2" xfId="0" applyNumberFormat="1" applyFont="1" applyBorder="1" applyAlignment="1" applyProtection="1">
      <alignment horizontal="right" vertical="center"/>
      <protection hidden="1"/>
    </xf>
    <xf numFmtId="0" fontId="0" fillId="0" borderId="2" xfId="0" applyBorder="1" applyAlignment="1">
      <alignment horizontal="right" vertical="center"/>
    </xf>
    <xf numFmtId="0" fontId="4" fillId="0" borderId="10"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protection hidden="1"/>
    </xf>
    <xf numFmtId="0" fontId="4" fillId="0" borderId="12" xfId="0" applyFont="1" applyFill="1" applyBorder="1" applyAlignment="1" applyProtection="1">
      <alignment horizontal="center" vertical="center"/>
      <protection hidden="1"/>
    </xf>
    <xf numFmtId="3" fontId="4" fillId="0" borderId="10" xfId="0" applyNumberFormat="1" applyFont="1" applyFill="1" applyBorder="1" applyAlignment="1" applyProtection="1">
      <alignment horizontal="right" vertical="center"/>
      <protection hidden="1"/>
    </xf>
    <xf numFmtId="3" fontId="4" fillId="0" borderId="11" xfId="0" applyNumberFormat="1" applyFont="1" applyFill="1" applyBorder="1" applyAlignment="1" applyProtection="1">
      <alignment horizontal="right" vertical="center"/>
      <protection hidden="1"/>
    </xf>
    <xf numFmtId="38" fontId="4" fillId="0" borderId="10" xfId="0" applyNumberFormat="1" applyFont="1" applyBorder="1" applyAlignment="1" applyProtection="1">
      <alignment horizontal="right" vertical="center"/>
      <protection hidden="1"/>
    </xf>
    <xf numFmtId="38" fontId="4" fillId="0" borderId="11" xfId="0" applyNumberFormat="1" applyFont="1" applyBorder="1" applyAlignment="1" applyProtection="1">
      <alignment horizontal="right"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6" fillId="0" borderId="0" xfId="0" applyFont="1" applyAlignment="1" applyProtection="1">
      <alignment horizontal="right" vertical="center"/>
      <protection hidden="1"/>
    </xf>
    <xf numFmtId="0" fontId="6" fillId="2" borderId="0" xfId="0" applyFont="1" applyFill="1" applyAlignment="1" applyProtection="1">
      <alignment horizontal="center" vertical="center"/>
      <protection locked="0"/>
    </xf>
    <xf numFmtId="0" fontId="6" fillId="0" borderId="0" xfId="0" applyFont="1" applyAlignment="1" applyProtection="1">
      <alignment vertical="center"/>
      <protection hidden="1"/>
    </xf>
    <xf numFmtId="0" fontId="6" fillId="0" borderId="1" xfId="0" applyFont="1" applyBorder="1" applyAlignment="1" applyProtection="1">
      <alignment horizontal="center" vertical="center"/>
      <protection hidden="1"/>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4" fillId="0" borderId="1" xfId="0" applyFont="1" applyFill="1" applyBorder="1" applyAlignment="1" applyProtection="1">
      <alignment horizontal="center" vertical="center"/>
      <protection hidden="1"/>
    </xf>
    <xf numFmtId="0" fontId="8" fillId="0" borderId="11" xfId="0" applyFont="1" applyBorder="1" applyAlignment="1" applyProtection="1">
      <alignment horizontal="right" vertical="center"/>
      <protection hidden="1"/>
    </xf>
    <xf numFmtId="0" fontId="8" fillId="2" borderId="11" xfId="0" applyFont="1" applyFill="1" applyBorder="1" applyAlignment="1" applyProtection="1">
      <alignment horizontal="center" vertical="center"/>
      <protection locked="0"/>
    </xf>
    <xf numFmtId="0" fontId="8" fillId="0" borderId="11" xfId="0" applyFont="1" applyBorder="1" applyAlignment="1" applyProtection="1">
      <alignment horizontal="left" vertical="center"/>
      <protection hidden="1"/>
    </xf>
    <xf numFmtId="0" fontId="8" fillId="0" borderId="11" xfId="0" applyFont="1" applyBorder="1" applyAlignment="1" applyProtection="1">
      <alignment vertical="center"/>
      <protection hidden="1"/>
    </xf>
    <xf numFmtId="0" fontId="7" fillId="0" borderId="2" xfId="0" applyFont="1" applyBorder="1" applyAlignment="1" applyProtection="1">
      <alignment horizontal="center" vertical="center"/>
      <protection hidden="1"/>
    </xf>
    <xf numFmtId="0" fontId="4" fillId="0" borderId="1" xfId="0" applyFont="1" applyBorder="1" applyAlignment="1" applyProtection="1">
      <alignment horizontal="center" vertical="center" shrinkToFit="1"/>
      <protection hidden="1"/>
    </xf>
    <xf numFmtId="0" fontId="8" fillId="2" borderId="11" xfId="0" applyFont="1" applyFill="1" applyBorder="1" applyAlignment="1" applyProtection="1">
      <alignment horizontal="center" vertical="center" justifyLastLine="1"/>
      <protection locked="0"/>
    </xf>
    <xf numFmtId="0" fontId="8" fillId="0" borderId="11" xfId="0" applyFont="1" applyFill="1" applyBorder="1" applyAlignment="1" applyProtection="1">
      <alignment horizontal="center" vertical="center"/>
      <protection hidden="1"/>
    </xf>
    <xf numFmtId="0" fontId="4" fillId="0" borderId="9" xfId="0" applyFont="1" applyBorder="1" applyAlignment="1" applyProtection="1">
      <alignment vertical="center"/>
      <protection hidden="1"/>
    </xf>
    <xf numFmtId="0" fontId="11" fillId="0" borderId="10" xfId="0" applyFont="1" applyBorder="1" applyAlignment="1" applyProtection="1">
      <alignment horizontal="left" vertical="center" wrapText="1"/>
      <protection hidden="1"/>
    </xf>
    <xf numFmtId="0" fontId="11" fillId="0" borderId="11" xfId="0" applyFont="1" applyBorder="1" applyAlignment="1" applyProtection="1">
      <alignment horizontal="left" vertical="center" wrapText="1"/>
      <protection hidden="1"/>
    </xf>
    <xf numFmtId="3" fontId="4" fillId="0" borderId="11" xfId="0" applyNumberFormat="1" applyFont="1" applyBorder="1" applyAlignment="1" applyProtection="1">
      <alignment horizontal="center" vertical="center" shrinkToFit="1"/>
      <protection hidden="1"/>
    </xf>
    <xf numFmtId="0" fontId="4" fillId="0" borderId="1" xfId="0" applyFont="1" applyFill="1" applyBorder="1" applyAlignment="1" applyProtection="1">
      <alignment vertical="center"/>
      <protection hidden="1"/>
    </xf>
    <xf numFmtId="177" fontId="4" fillId="2" borderId="14" xfId="0" applyNumberFormat="1" applyFont="1" applyFill="1" applyBorder="1" applyAlignment="1" applyProtection="1">
      <alignment horizontal="center" vertical="center"/>
      <protection locked="0"/>
    </xf>
    <xf numFmtId="177" fontId="4" fillId="2" borderId="15" xfId="0" applyNumberFormat="1" applyFont="1" applyFill="1" applyBorder="1" applyAlignment="1" applyProtection="1">
      <alignment horizontal="center" vertical="center"/>
      <protection locked="0"/>
    </xf>
    <xf numFmtId="0" fontId="4" fillId="0" borderId="10" xfId="0" applyFont="1" applyFill="1" applyBorder="1" applyAlignment="1" applyProtection="1">
      <alignment vertical="center"/>
      <protection hidden="1"/>
    </xf>
    <xf numFmtId="0" fontId="4" fillId="0" borderId="10"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11" xfId="0" applyBorder="1" applyAlignment="1">
      <alignment horizontal="left" vertical="center"/>
    </xf>
    <xf numFmtId="0" fontId="0" fillId="0" borderId="12" xfId="0" applyBorder="1" applyAlignment="1">
      <alignment horizontal="left" vertical="center"/>
    </xf>
    <xf numFmtId="0" fontId="6" fillId="0" borderId="3" xfId="0" applyFont="1" applyBorder="1" applyAlignment="1" applyProtection="1">
      <alignment vertical="center"/>
      <protection hidden="1"/>
    </xf>
    <xf numFmtId="0" fontId="6" fillId="0" borderId="4" xfId="0" applyFont="1" applyBorder="1" applyAlignment="1" applyProtection="1">
      <alignment vertical="center"/>
      <protection hidden="1"/>
    </xf>
    <xf numFmtId="3" fontId="4" fillId="0" borderId="0" xfId="0" applyNumberFormat="1" applyFont="1" applyAlignment="1" applyProtection="1">
      <alignment horizontal="center" vertical="center" shrinkToFit="1"/>
      <protection hidden="1"/>
    </xf>
    <xf numFmtId="0" fontId="4" fillId="0" borderId="0" xfId="0" applyFont="1" applyAlignment="1" applyProtection="1">
      <alignment horizontal="center" vertical="center" shrinkToFit="1"/>
      <protection hidden="1"/>
    </xf>
    <xf numFmtId="0" fontId="4" fillId="2" borderId="14"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3" fontId="4" fillId="0" borderId="0" xfId="0" applyNumberFormat="1" applyFont="1" applyBorder="1" applyAlignment="1" applyProtection="1">
      <alignment horizontal="center" vertical="center" shrinkToFit="1"/>
      <protection hidden="1"/>
    </xf>
    <xf numFmtId="0" fontId="6" fillId="0" borderId="8" xfId="0" applyFont="1" applyBorder="1" applyAlignment="1" applyProtection="1">
      <alignment vertical="center"/>
      <protection hidden="1"/>
    </xf>
    <xf numFmtId="0" fontId="6" fillId="0" borderId="2" xfId="0" applyFont="1" applyBorder="1" applyAlignment="1" applyProtection="1">
      <alignment vertical="center"/>
      <protection hidden="1"/>
    </xf>
    <xf numFmtId="3" fontId="4" fillId="0" borderId="10" xfId="0" applyNumberFormat="1" applyFont="1" applyBorder="1" applyAlignment="1" applyProtection="1">
      <alignment horizontal="right" vertical="center"/>
      <protection hidden="1"/>
    </xf>
    <xf numFmtId="3" fontId="4" fillId="0" borderId="11" xfId="0" applyNumberFormat="1" applyFont="1" applyBorder="1" applyAlignment="1" applyProtection="1">
      <alignment horizontal="right" vertical="center"/>
      <protection hidden="1"/>
    </xf>
    <xf numFmtId="38" fontId="4" fillId="0" borderId="3" xfId="0" applyNumberFormat="1" applyFont="1" applyBorder="1" applyAlignment="1" applyProtection="1">
      <alignment horizontal="right" vertical="center"/>
      <protection hidden="1"/>
    </xf>
    <xf numFmtId="0" fontId="0" fillId="0" borderId="11" xfId="0" applyBorder="1" applyAlignment="1">
      <alignment horizontal="right" vertical="center"/>
    </xf>
    <xf numFmtId="38" fontId="4" fillId="0" borderId="16" xfId="0" applyNumberFormat="1" applyFont="1" applyBorder="1" applyAlignment="1" applyProtection="1">
      <alignment horizontal="center" vertical="center"/>
      <protection hidden="1"/>
    </xf>
    <xf numFmtId="38" fontId="4" fillId="0" borderId="17" xfId="0" applyNumberFormat="1" applyFont="1" applyBorder="1" applyAlignment="1" applyProtection="1">
      <alignment horizontal="center" vertical="center"/>
      <protection hidden="1"/>
    </xf>
    <xf numFmtId="38" fontId="4" fillId="0" borderId="18" xfId="0" applyNumberFormat="1" applyFont="1" applyBorder="1" applyAlignment="1" applyProtection="1">
      <alignment horizontal="center" vertical="center"/>
      <protection hidden="1"/>
    </xf>
    <xf numFmtId="38" fontId="4" fillId="0" borderId="19" xfId="0" applyNumberFormat="1" applyFont="1" applyBorder="1" applyAlignment="1" applyProtection="1">
      <alignment horizontal="center" vertical="center"/>
      <protection hidden="1"/>
    </xf>
    <xf numFmtId="38" fontId="4" fillId="0" borderId="20" xfId="0" applyNumberFormat="1" applyFont="1" applyBorder="1" applyAlignment="1" applyProtection="1">
      <alignment horizontal="center" vertical="center"/>
      <protection hidden="1"/>
    </xf>
    <xf numFmtId="38" fontId="4" fillId="0" borderId="21" xfId="0" applyNumberFormat="1" applyFont="1" applyBorder="1" applyAlignment="1" applyProtection="1">
      <alignment horizontal="center" vertical="center"/>
      <protection hidden="1"/>
    </xf>
    <xf numFmtId="0" fontId="6" fillId="2" borderId="0"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4" fillId="0" borderId="6" xfId="0" applyFont="1" applyBorder="1" applyAlignment="1" applyProtection="1">
      <alignment horizontal="distributed" vertical="center"/>
      <protection hidden="1"/>
    </xf>
    <xf numFmtId="0" fontId="6" fillId="0" borderId="0" xfId="0" applyFont="1" applyProtection="1">
      <alignment vertical="center"/>
      <protection hidden="1"/>
    </xf>
    <xf numFmtId="0" fontId="4" fillId="0" borderId="43"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6" fillId="0" borderId="6" xfId="0" applyFont="1" applyBorder="1" applyAlignment="1" applyProtection="1">
      <alignment vertical="center"/>
      <protection hidden="1"/>
    </xf>
    <xf numFmtId="0" fontId="6" fillId="0" borderId="0" xfId="0" applyFont="1" applyBorder="1" applyAlignment="1" applyProtection="1">
      <alignment vertical="center"/>
      <protection hidden="1"/>
    </xf>
    <xf numFmtId="0" fontId="4" fillId="0" borderId="0" xfId="0" applyFont="1" applyBorder="1" applyAlignment="1" applyProtection="1">
      <alignment horizontal="center" vertical="center" shrinkToFit="1"/>
      <protection hidden="1"/>
    </xf>
    <xf numFmtId="38" fontId="6" fillId="0" borderId="6" xfId="0" applyNumberFormat="1" applyFont="1" applyBorder="1" applyAlignment="1" applyProtection="1">
      <alignment horizontal="right" vertical="center"/>
      <protection hidden="1"/>
    </xf>
    <xf numFmtId="38" fontId="6" fillId="0" borderId="0" xfId="0" applyNumberFormat="1" applyFont="1" applyBorder="1" applyAlignment="1" applyProtection="1">
      <alignment horizontal="right" vertical="center"/>
      <protection hidden="1"/>
    </xf>
    <xf numFmtId="0" fontId="4" fillId="0" borderId="10" xfId="0" applyFont="1" applyBorder="1" applyAlignment="1" applyProtection="1">
      <alignment horizontal="center" vertical="center" shrinkToFit="1"/>
      <protection hidden="1"/>
    </xf>
    <xf numFmtId="0" fontId="4" fillId="0" borderId="11" xfId="0" applyFont="1" applyBorder="1" applyAlignment="1" applyProtection="1">
      <alignment horizontal="center" vertical="center" shrinkToFit="1"/>
      <protection hidden="1"/>
    </xf>
    <xf numFmtId="0" fontId="4" fillId="0" borderId="12" xfId="0" applyFont="1" applyBorder="1" applyAlignment="1" applyProtection="1">
      <alignment horizontal="center" vertical="center" shrinkToFit="1"/>
      <protection hidden="1"/>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4" fillId="0" borderId="10" xfId="0" applyFont="1" applyFill="1" applyBorder="1" applyAlignment="1" applyProtection="1">
      <alignment horizontal="left" vertical="center"/>
      <protection hidden="1"/>
    </xf>
    <xf numFmtId="0" fontId="4" fillId="0" borderId="11" xfId="0" applyFont="1" applyFill="1" applyBorder="1" applyAlignment="1" applyProtection="1">
      <alignment horizontal="left" vertical="center"/>
      <protection hidden="1"/>
    </xf>
    <xf numFmtId="0" fontId="4" fillId="0" borderId="12" xfId="0" applyFont="1" applyFill="1" applyBorder="1" applyAlignment="1" applyProtection="1">
      <alignment horizontal="left" vertical="center"/>
      <protection hidden="1"/>
    </xf>
    <xf numFmtId="0" fontId="4" fillId="0" borderId="13" xfId="0" applyFont="1" applyFill="1" applyBorder="1" applyAlignment="1" applyProtection="1">
      <alignment vertical="center"/>
      <protection hidden="1"/>
    </xf>
    <xf numFmtId="0" fontId="9" fillId="0" borderId="39" xfId="0" applyFont="1" applyBorder="1" applyAlignment="1" applyProtection="1">
      <alignment vertical="center"/>
      <protection hidden="1"/>
    </xf>
    <xf numFmtId="0" fontId="9" fillId="0" borderId="40" xfId="0" applyFont="1" applyBorder="1" applyAlignment="1" applyProtection="1">
      <alignment vertical="center"/>
      <protection hidden="1"/>
    </xf>
    <xf numFmtId="0" fontId="9" fillId="0" borderId="41" xfId="0" applyFont="1" applyBorder="1" applyAlignment="1" applyProtection="1">
      <alignment vertical="center"/>
      <protection hidden="1"/>
    </xf>
    <xf numFmtId="0" fontId="9" fillId="0" borderId="44"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7" xfId="0" applyFont="1" applyBorder="1" applyAlignment="1" applyProtection="1">
      <alignment vertical="center"/>
      <protection hidden="1"/>
    </xf>
    <xf numFmtId="0" fontId="9" fillId="0" borderId="45" xfId="0" applyFont="1" applyBorder="1" applyAlignment="1" applyProtection="1">
      <alignment vertical="center"/>
      <protection hidden="1"/>
    </xf>
    <xf numFmtId="0" fontId="9" fillId="0" borderId="22" xfId="0" applyFont="1" applyBorder="1" applyAlignment="1" applyProtection="1">
      <alignment vertical="center"/>
      <protection hidden="1"/>
    </xf>
    <xf numFmtId="0" fontId="9" fillId="0" borderId="46" xfId="0" applyFont="1" applyBorder="1" applyAlignment="1" applyProtection="1">
      <alignment vertical="center"/>
      <protection hidden="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1" fillId="0" borderId="8" xfId="0" applyFont="1" applyBorder="1" applyAlignment="1" applyProtection="1">
      <alignment horizontal="left" vertical="center" wrapText="1"/>
      <protection hidden="1"/>
    </xf>
    <xf numFmtId="0" fontId="11" fillId="0" borderId="2" xfId="0" applyFont="1" applyBorder="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6" fillId="0" borderId="3"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2" borderId="3"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12" fillId="0" borderId="0" xfId="0" applyFont="1" applyAlignment="1" applyProtection="1">
      <alignment horizontal="distributed" vertical="center" justifyLastLine="1"/>
      <protection hidden="1"/>
    </xf>
    <xf numFmtId="0" fontId="11" fillId="0" borderId="3" xfId="0" applyFont="1" applyBorder="1" applyAlignment="1" applyProtection="1">
      <alignment horizontal="left" vertical="center" wrapText="1" shrinkToFit="1"/>
      <protection hidden="1"/>
    </xf>
    <xf numFmtId="0" fontId="11" fillId="0" borderId="4" xfId="0" applyFont="1" applyBorder="1" applyAlignment="1" applyProtection="1">
      <alignment horizontal="left" vertical="center" wrapText="1" shrinkToFit="1"/>
      <protection hidden="1"/>
    </xf>
    <xf numFmtId="0" fontId="11" fillId="0" borderId="5" xfId="0" applyFont="1" applyBorder="1" applyAlignment="1" applyProtection="1">
      <alignment horizontal="left" vertical="center" wrapText="1" shrinkToFit="1"/>
      <protection hidden="1"/>
    </xf>
    <xf numFmtId="0" fontId="11" fillId="0" borderId="8" xfId="0" applyFont="1" applyBorder="1" applyAlignment="1" applyProtection="1">
      <alignment horizontal="left" vertical="center" wrapText="1" shrinkToFit="1"/>
      <protection hidden="1"/>
    </xf>
    <xf numFmtId="0" fontId="11" fillId="0" borderId="2" xfId="0" applyFont="1" applyBorder="1" applyAlignment="1" applyProtection="1">
      <alignment horizontal="left" vertical="center" wrapText="1" shrinkToFit="1"/>
      <protection hidden="1"/>
    </xf>
    <xf numFmtId="0" fontId="11" fillId="0" borderId="9" xfId="0" applyFont="1" applyBorder="1" applyAlignment="1" applyProtection="1">
      <alignment horizontal="left" vertical="center" wrapText="1" shrinkToFit="1"/>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6" fillId="0" borderId="12" xfId="0" applyFont="1" applyBorder="1" applyAlignment="1" applyProtection="1">
      <alignment horizontal="center" vertical="center" shrinkToFit="1"/>
      <protection hidden="1"/>
    </xf>
    <xf numFmtId="0" fontId="4" fillId="0" borderId="0" xfId="0" applyFont="1" applyBorder="1" applyAlignment="1" applyProtection="1">
      <alignment horizontal="center" vertical="center"/>
      <protection hidden="1"/>
    </xf>
    <xf numFmtId="9" fontId="4" fillId="0" borderId="0" xfId="0" applyNumberFormat="1"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38" fontId="6" fillId="0" borderId="0" xfId="0" applyNumberFormat="1" applyFont="1" applyBorder="1" applyAlignment="1" applyProtection="1">
      <alignment vertical="center"/>
      <protection hidden="1"/>
    </xf>
    <xf numFmtId="0" fontId="5" fillId="0" borderId="0" xfId="0" applyFont="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38" fontId="4" fillId="0" borderId="0" xfId="0" applyNumberFormat="1" applyFont="1" applyBorder="1" applyAlignment="1" applyProtection="1">
      <alignment horizontal="distributed" vertical="center" justifyLastLine="1"/>
      <protection hidden="1"/>
    </xf>
    <xf numFmtId="38" fontId="6" fillId="0" borderId="0" xfId="0" applyNumberFormat="1" applyFont="1" applyBorder="1" applyAlignment="1" applyProtection="1">
      <alignment horizontal="distributed" vertical="center" justifyLastLine="1"/>
      <protection hidden="1"/>
    </xf>
    <xf numFmtId="0" fontId="6" fillId="0" borderId="0" xfId="0" applyFont="1" applyBorder="1" applyAlignment="1" applyProtection="1">
      <alignment horizontal="distributed" vertical="center" justifyLastLine="1"/>
      <protection hidden="1"/>
    </xf>
    <xf numFmtId="0" fontId="8" fillId="0" borderId="0" xfId="0" applyFont="1" applyBorder="1" applyAlignment="1" applyProtection="1">
      <alignment horizontal="left" vertical="center"/>
      <protection hidden="1"/>
    </xf>
    <xf numFmtId="0" fontId="6" fillId="0" borderId="0" xfId="0" applyFont="1" applyAlignment="1" applyProtection="1">
      <alignment horizontal="center" vertical="center"/>
      <protection hidden="1"/>
    </xf>
    <xf numFmtId="38" fontId="6" fillId="0" borderId="0"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8" fillId="0" borderId="6" xfId="0" applyFont="1" applyBorder="1" applyAlignment="1" applyProtection="1">
      <alignment horizontal="left" vertical="center" indent="1"/>
      <protection hidden="1"/>
    </xf>
    <xf numFmtId="0" fontId="8" fillId="0" borderId="0" xfId="0" applyFont="1" applyBorder="1" applyAlignment="1" applyProtection="1">
      <alignment horizontal="left" vertical="center" indent="1"/>
      <protection hidden="1"/>
    </xf>
    <xf numFmtId="0" fontId="6" fillId="0" borderId="8"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6" fillId="0" borderId="0" xfId="0" applyFont="1" applyFill="1" applyBorder="1" applyAlignment="1" applyProtection="1">
      <alignment horizontal="center" vertical="center"/>
      <protection hidden="1"/>
    </xf>
    <xf numFmtId="0" fontId="12" fillId="0" borderId="10" xfId="0" applyFont="1" applyBorder="1" applyAlignment="1" applyProtection="1">
      <alignment horizontal="distributed" vertical="center" justifyLastLine="1"/>
      <protection hidden="1"/>
    </xf>
    <xf numFmtId="0" fontId="12" fillId="0" borderId="11" xfId="0" applyFont="1" applyBorder="1" applyAlignment="1" applyProtection="1">
      <alignment horizontal="distributed" vertical="center" justifyLastLine="1"/>
      <protection hidden="1"/>
    </xf>
    <xf numFmtId="0" fontId="12" fillId="0" borderId="12" xfId="0" applyFont="1" applyBorder="1" applyAlignment="1" applyProtection="1">
      <alignment horizontal="distributed" vertical="center" justifyLastLine="1"/>
      <protection hidden="1"/>
    </xf>
    <xf numFmtId="0" fontId="9" fillId="0" borderId="3" xfId="0" applyFont="1" applyBorder="1" applyAlignment="1" applyProtection="1">
      <alignment horizontal="center" vertical="center" shrinkToFit="1"/>
      <protection hidden="1"/>
    </xf>
    <xf numFmtId="0" fontId="9" fillId="0" borderId="4" xfId="0" applyFont="1" applyBorder="1" applyAlignment="1" applyProtection="1">
      <alignment horizontal="center" vertical="center" shrinkToFit="1"/>
      <protection hidden="1"/>
    </xf>
    <xf numFmtId="0" fontId="9" fillId="0" borderId="5" xfId="0" applyFont="1" applyBorder="1" applyAlignment="1" applyProtection="1">
      <alignment horizontal="center" vertical="center" shrinkToFit="1"/>
      <protection hidden="1"/>
    </xf>
    <xf numFmtId="0" fontId="9" fillId="0" borderId="8" xfId="0" applyFont="1" applyBorder="1" applyAlignment="1" applyProtection="1">
      <alignment horizontal="center" vertical="center" shrinkToFit="1"/>
      <protection hidden="1"/>
    </xf>
    <xf numFmtId="0" fontId="9" fillId="0" borderId="2"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shrinkToFit="1"/>
      <protection hidden="1"/>
    </xf>
    <xf numFmtId="0" fontId="8" fillId="0" borderId="4" xfId="0" applyFont="1" applyBorder="1" applyAlignment="1" applyProtection="1">
      <alignment horizontal="left" vertical="center"/>
      <protection hidden="1"/>
    </xf>
    <xf numFmtId="20" fontId="6" fillId="0" borderId="0" xfId="0" applyNumberFormat="1" applyFont="1" applyBorder="1" applyAlignment="1" applyProtection="1">
      <alignment horizontal="center" vertical="center"/>
      <protection hidden="1"/>
    </xf>
    <xf numFmtId="38" fontId="6" fillId="0" borderId="4" xfId="0" applyNumberFormat="1"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38" fontId="6" fillId="0" borderId="4" xfId="0" applyNumberFormat="1" applyFont="1" applyBorder="1" applyAlignment="1" applyProtection="1">
      <alignment vertical="center"/>
      <protection hidden="1"/>
    </xf>
    <xf numFmtId="0" fontId="6" fillId="0" borderId="6" xfId="0" applyFont="1" applyBorder="1" applyAlignment="1" applyProtection="1">
      <alignment horizontal="center" vertical="center"/>
      <protection hidden="1"/>
    </xf>
    <xf numFmtId="0" fontId="6" fillId="0" borderId="1" xfId="0" applyFont="1" applyBorder="1" applyAlignment="1" applyProtection="1">
      <alignment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6" fillId="2" borderId="1" xfId="0" applyFont="1" applyFill="1" applyBorder="1" applyAlignment="1" applyProtection="1">
      <alignment horizontal="center" vertical="center"/>
      <protection locked="0"/>
    </xf>
    <xf numFmtId="0" fontId="6" fillId="0" borderId="29" xfId="0" applyFont="1" applyBorder="1" applyAlignment="1" applyProtection="1">
      <alignment horizontal="center" vertical="center"/>
      <protection hidden="1"/>
    </xf>
    <xf numFmtId="0" fontId="8" fillId="0" borderId="10" xfId="0" applyFont="1" applyBorder="1" applyAlignment="1" applyProtection="1">
      <alignment vertical="center" shrinkToFit="1"/>
      <protection hidden="1"/>
    </xf>
    <xf numFmtId="0" fontId="8" fillId="0" borderId="11" xfId="0" applyFont="1" applyBorder="1" applyAlignment="1" applyProtection="1">
      <alignment vertical="center" shrinkToFit="1"/>
      <protection hidden="1"/>
    </xf>
    <xf numFmtId="0" fontId="8" fillId="0" borderId="12" xfId="0" applyFont="1" applyBorder="1" applyAlignment="1" applyProtection="1">
      <alignment vertical="center" shrinkToFit="1"/>
      <protection hidden="1"/>
    </xf>
    <xf numFmtId="0" fontId="8" fillId="0" borderId="1" xfId="0" applyFont="1" applyBorder="1" applyAlignment="1" applyProtection="1">
      <alignment horizontal="center" vertical="center"/>
      <protection hidden="1"/>
    </xf>
    <xf numFmtId="0" fontId="8" fillId="0" borderId="12" xfId="0" applyFont="1" applyBorder="1" applyAlignment="1" applyProtection="1">
      <alignment vertical="center"/>
      <protection hidden="1"/>
    </xf>
    <xf numFmtId="0" fontId="8" fillId="0" borderId="1" xfId="0" applyFont="1" applyBorder="1" applyAlignment="1" applyProtection="1">
      <alignment vertical="center"/>
      <protection hidden="1"/>
    </xf>
    <xf numFmtId="0" fontId="8" fillId="0" borderId="10" xfId="0" applyFont="1" applyBorder="1" applyAlignment="1" applyProtection="1">
      <alignment vertical="center"/>
      <protection hidden="1"/>
    </xf>
    <xf numFmtId="0" fontId="8" fillId="0" borderId="31" xfId="0" applyFont="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8" fillId="0" borderId="9" xfId="0" applyFont="1" applyBorder="1" applyAlignment="1" applyProtection="1">
      <alignment vertical="center"/>
      <protection hidden="1"/>
    </xf>
    <xf numFmtId="0" fontId="8" fillId="0" borderId="29" xfId="0" applyFont="1" applyBorder="1" applyAlignment="1" applyProtection="1">
      <alignment vertical="center"/>
      <protection hidden="1"/>
    </xf>
    <xf numFmtId="0" fontId="8" fillId="0" borderId="19"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21"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14" xfId="0" applyFont="1" applyFill="1" applyBorder="1" applyAlignment="1" applyProtection="1">
      <alignment vertical="center"/>
      <protection hidden="1"/>
    </xf>
    <xf numFmtId="0" fontId="8" fillId="0" borderId="28" xfId="0" applyFont="1" applyFill="1" applyBorder="1" applyAlignment="1" applyProtection="1">
      <alignment vertical="center"/>
      <protection hidden="1"/>
    </xf>
    <xf numFmtId="0" fontId="8" fillId="0" borderId="15" xfId="0" applyFont="1" applyFill="1" applyBorder="1" applyAlignment="1" applyProtection="1">
      <alignment vertical="center"/>
      <protection hidden="1"/>
    </xf>
    <xf numFmtId="0" fontId="8" fillId="0" borderId="24" xfId="0" applyFont="1" applyBorder="1" applyAlignment="1" applyProtection="1">
      <alignment horizontal="center" vertical="center"/>
      <protection hidden="1"/>
    </xf>
    <xf numFmtId="0" fontId="8" fillId="0" borderId="25" xfId="0" applyFont="1" applyBorder="1" applyAlignment="1" applyProtection="1">
      <alignment horizontal="center" vertical="center"/>
      <protection hidden="1"/>
    </xf>
    <xf numFmtId="0" fontId="8" fillId="0" borderId="26" xfId="0" applyFont="1" applyBorder="1" applyAlignment="1" applyProtection="1">
      <alignment horizontal="center" vertical="center"/>
      <protection hidden="1"/>
    </xf>
    <xf numFmtId="0" fontId="8" fillId="0" borderId="4" xfId="0" applyFont="1" applyBorder="1" applyAlignment="1" applyProtection="1">
      <alignment vertical="center"/>
      <protection hidden="1"/>
    </xf>
    <xf numFmtId="0" fontId="8" fillId="0" borderId="5" xfId="0" applyFont="1" applyBorder="1" applyAlignment="1" applyProtection="1">
      <alignment vertical="center"/>
      <protection hidden="1"/>
    </xf>
    <xf numFmtId="0" fontId="8" fillId="0" borderId="2" xfId="0" applyFont="1" applyBorder="1" applyAlignment="1" applyProtection="1">
      <alignment vertical="center"/>
      <protection hidden="1"/>
    </xf>
    <xf numFmtId="0" fontId="8" fillId="0" borderId="4"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2" borderId="6" xfId="0" applyFont="1" applyFill="1" applyBorder="1" applyAlignment="1" applyProtection="1">
      <alignment horizontal="center" vertical="center"/>
      <protection locked="0"/>
    </xf>
    <xf numFmtId="0" fontId="8" fillId="0" borderId="6"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3" xfId="0" applyFont="1" applyBorder="1" applyAlignment="1" applyProtection="1">
      <alignment vertical="center"/>
      <protection hidden="1"/>
    </xf>
    <xf numFmtId="0" fontId="8" fillId="0" borderId="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8" fillId="0" borderId="22" xfId="0"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7" xfId="0" applyFont="1" applyBorder="1" applyAlignment="1" applyProtection="1">
      <alignment vertical="center"/>
      <protection hidden="1"/>
    </xf>
    <xf numFmtId="0" fontId="8" fillId="0" borderId="8" xfId="0" applyFont="1" applyBorder="1" applyAlignment="1" applyProtection="1">
      <alignment vertical="center"/>
      <protection hidden="1"/>
    </xf>
    <xf numFmtId="0" fontId="8" fillId="0" borderId="9" xfId="0" applyFont="1" applyBorder="1" applyAlignment="1" applyProtection="1">
      <alignment vertical="center" shrinkToFit="1"/>
      <protection hidden="1"/>
    </xf>
    <xf numFmtId="0" fontId="8" fillId="0" borderId="29" xfId="0" applyFont="1" applyBorder="1" applyAlignment="1" applyProtection="1">
      <alignment vertical="center" shrinkToFit="1"/>
      <protection hidden="1"/>
    </xf>
    <xf numFmtId="0" fontId="6" fillId="0" borderId="1" xfId="0" applyFont="1" applyFill="1" applyBorder="1" applyAlignment="1" applyProtection="1">
      <alignment horizontal="center" vertical="center"/>
      <protection hidden="1"/>
    </xf>
    <xf numFmtId="0" fontId="8" fillId="0" borderId="27" xfId="0" applyFont="1" applyBorder="1" applyAlignment="1" applyProtection="1">
      <alignment horizontal="center" vertical="center"/>
      <protection hidden="1"/>
    </xf>
    <xf numFmtId="0" fontId="8" fillId="0" borderId="23" xfId="0" applyFont="1" applyBorder="1" applyAlignment="1" applyProtection="1">
      <alignment vertical="center"/>
      <protection hidden="1"/>
    </xf>
    <xf numFmtId="0" fontId="8" fillId="2" borderId="14"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0" borderId="2" xfId="0" applyFont="1" applyBorder="1" applyProtection="1">
      <alignment vertical="center"/>
      <protection hidden="1"/>
    </xf>
    <xf numFmtId="0" fontId="8" fillId="0" borderId="9" xfId="0" applyFont="1" applyBorder="1" applyProtection="1">
      <alignment vertical="center"/>
      <protection hidden="1"/>
    </xf>
    <xf numFmtId="0" fontId="8" fillId="0" borderId="13" xfId="0" applyFont="1" applyBorder="1" applyAlignment="1" applyProtection="1">
      <alignment horizontal="center" vertical="center"/>
      <protection hidden="1"/>
    </xf>
    <xf numFmtId="0" fontId="8" fillId="0" borderId="13" xfId="0" applyFont="1" applyBorder="1" applyAlignment="1" applyProtection="1">
      <alignment vertical="center"/>
      <protection hidden="1"/>
    </xf>
    <xf numFmtId="0" fontId="8" fillId="0" borderId="6" xfId="0" applyFont="1" applyBorder="1" applyAlignment="1" applyProtection="1">
      <alignment vertical="center"/>
      <protection hidden="1"/>
    </xf>
    <xf numFmtId="0" fontId="8" fillId="0" borderId="24" xfId="0" applyFont="1" applyBorder="1" applyAlignment="1" applyProtection="1">
      <alignment vertical="center"/>
      <protection hidden="1"/>
    </xf>
    <xf numFmtId="0" fontId="8" fillId="0" borderId="25" xfId="0" applyFont="1" applyBorder="1" applyAlignment="1" applyProtection="1">
      <alignment vertical="center"/>
      <protection hidden="1"/>
    </xf>
    <xf numFmtId="0" fontId="8" fillId="0" borderId="26" xfId="0" applyFont="1" applyBorder="1" applyAlignment="1" applyProtection="1">
      <alignment vertical="center"/>
      <protection hidden="1"/>
    </xf>
    <xf numFmtId="0" fontId="6" fillId="0" borderId="2" xfId="0" applyFont="1" applyBorder="1" applyAlignment="1" applyProtection="1">
      <alignment vertical="center" wrapText="1"/>
      <protection hidden="1"/>
    </xf>
    <xf numFmtId="0" fontId="8" fillId="0" borderId="3" xfId="0" applyFont="1" applyBorder="1" applyAlignment="1" applyProtection="1">
      <alignment horizontal="distributed" vertical="center" justifyLastLine="1"/>
      <protection hidden="1"/>
    </xf>
    <xf numFmtId="0" fontId="8" fillId="0" borderId="4" xfId="0" applyFont="1" applyBorder="1" applyAlignment="1" applyProtection="1">
      <alignment horizontal="distributed" vertical="center" justifyLastLine="1"/>
      <protection hidden="1"/>
    </xf>
    <xf numFmtId="0" fontId="8" fillId="0" borderId="5" xfId="0" applyFont="1" applyBorder="1" applyAlignment="1" applyProtection="1">
      <alignment horizontal="distributed" vertical="center" justifyLastLine="1"/>
      <protection hidden="1"/>
    </xf>
    <xf numFmtId="0" fontId="8" fillId="0" borderId="8" xfId="0" applyFont="1" applyBorder="1" applyAlignment="1" applyProtection="1">
      <alignment horizontal="distributed" vertical="center" justifyLastLine="1"/>
      <protection hidden="1"/>
    </xf>
    <xf numFmtId="0" fontId="8" fillId="0" borderId="2" xfId="0" applyFont="1" applyBorder="1" applyAlignment="1" applyProtection="1">
      <alignment horizontal="distributed" vertical="center" justifyLastLine="1"/>
      <protection hidden="1"/>
    </xf>
    <xf numFmtId="0" fontId="8" fillId="0" borderId="9" xfId="0" applyFont="1" applyBorder="1" applyAlignment="1" applyProtection="1">
      <alignment horizontal="distributed" vertical="center" justifyLastLine="1"/>
      <protection hidden="1"/>
    </xf>
    <xf numFmtId="0" fontId="8" fillId="0" borderId="10" xfId="0" applyFont="1" applyBorder="1" applyAlignment="1" applyProtection="1">
      <alignment horizontal="distributed" vertical="center" justifyLastLine="1"/>
      <protection hidden="1"/>
    </xf>
    <xf numFmtId="0" fontId="8" fillId="0" borderId="11" xfId="0" applyFont="1" applyBorder="1" applyAlignment="1" applyProtection="1">
      <alignment horizontal="distributed" vertical="center" justifyLastLine="1"/>
      <protection hidden="1"/>
    </xf>
    <xf numFmtId="0" fontId="8" fillId="0" borderId="12" xfId="0" applyFont="1" applyBorder="1" applyAlignment="1" applyProtection="1">
      <alignment horizontal="distributed" vertical="center" justifyLastLine="1"/>
      <protection hidden="1"/>
    </xf>
    <xf numFmtId="0" fontId="5" fillId="0" borderId="3"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xf>
    <xf numFmtId="0" fontId="6"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vertical="center" wrapText="1"/>
      <protection hidden="1"/>
    </xf>
    <xf numFmtId="0" fontId="8" fillId="0" borderId="1" xfId="0" applyFont="1" applyFill="1" applyBorder="1" applyAlignment="1" applyProtection="1">
      <alignment vertical="center"/>
      <protection hidden="1"/>
    </xf>
    <xf numFmtId="176" fontId="6" fillId="0" borderId="10" xfId="0" applyNumberFormat="1" applyFont="1" applyBorder="1" applyAlignment="1" applyProtection="1">
      <alignment horizontal="center" vertical="center"/>
      <protection hidden="1"/>
    </xf>
    <xf numFmtId="176" fontId="6" fillId="0" borderId="11" xfId="0" applyNumberFormat="1" applyFont="1" applyBorder="1" applyAlignment="1" applyProtection="1">
      <alignment horizontal="center" vertical="center"/>
      <protection hidden="1"/>
    </xf>
    <xf numFmtId="176" fontId="6" fillId="0" borderId="12" xfId="0" applyNumberFormat="1" applyFont="1" applyBorder="1" applyAlignment="1" applyProtection="1">
      <alignment horizontal="center" vertical="center"/>
      <protection hidden="1"/>
    </xf>
    <xf numFmtId="0" fontId="6" fillId="2" borderId="1" xfId="0" applyFont="1" applyFill="1" applyBorder="1" applyAlignment="1" applyProtection="1">
      <alignment vertical="center" wrapText="1"/>
      <protection locked="0"/>
    </xf>
    <xf numFmtId="0" fontId="8" fillId="0" borderId="10" xfId="0" applyFont="1" applyBorder="1" applyAlignment="1" applyProtection="1">
      <alignment vertical="center" wrapText="1"/>
      <protection hidden="1"/>
    </xf>
    <xf numFmtId="0" fontId="8" fillId="0" borderId="11" xfId="0" applyFont="1" applyBorder="1" applyAlignment="1" applyProtection="1">
      <alignment vertical="center" wrapText="1"/>
      <protection hidden="1"/>
    </xf>
    <xf numFmtId="0" fontId="8" fillId="0" borderId="12" xfId="0" applyFont="1" applyBorder="1" applyAlignment="1" applyProtection="1">
      <alignment vertical="center" wrapText="1"/>
      <protection hidden="1"/>
    </xf>
    <xf numFmtId="0" fontId="7" fillId="0" borderId="0" xfId="0" applyFont="1" applyAlignment="1" applyProtection="1">
      <alignment horizontal="center" vertical="center"/>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horizontal="distributed" vertical="center" justifyLastLine="1"/>
      <protection hidden="1"/>
    </xf>
    <xf numFmtId="0" fontId="5" fillId="0" borderId="4" xfId="0" applyFont="1" applyBorder="1" applyAlignment="1" applyProtection="1">
      <alignment horizontal="distributed" vertical="center" justifyLastLine="1"/>
      <protection hidden="1"/>
    </xf>
    <xf numFmtId="0" fontId="5" fillId="0" borderId="5" xfId="0" applyFont="1" applyBorder="1" applyAlignment="1" applyProtection="1">
      <alignment horizontal="distributed" vertical="center" justifyLastLine="1"/>
      <protection hidden="1"/>
    </xf>
    <xf numFmtId="0" fontId="5" fillId="0" borderId="8" xfId="0" applyFont="1" applyBorder="1" applyAlignment="1" applyProtection="1">
      <alignment horizontal="distributed" vertical="center" justifyLastLine="1"/>
      <protection hidden="1"/>
    </xf>
    <xf numFmtId="0" fontId="5" fillId="0" borderId="2" xfId="0" applyFont="1" applyBorder="1" applyAlignment="1" applyProtection="1">
      <alignment horizontal="distributed" vertical="center" justifyLastLine="1"/>
      <protection hidden="1"/>
    </xf>
    <xf numFmtId="0" fontId="5" fillId="0" borderId="9" xfId="0" applyFont="1" applyBorder="1" applyAlignment="1" applyProtection="1">
      <alignment horizontal="distributed" vertical="center" justifyLastLine="1"/>
      <protection hidden="1"/>
    </xf>
    <xf numFmtId="0" fontId="5" fillId="0" borderId="1" xfId="0" applyFont="1" applyBorder="1" applyAlignment="1" applyProtection="1">
      <alignment horizontal="distributed" vertical="center" justifyLastLine="1"/>
      <protection hidden="1"/>
    </xf>
    <xf numFmtId="0" fontId="5" fillId="0" borderId="0" xfId="0" applyFont="1" applyBorder="1" applyAlignment="1" applyProtection="1">
      <alignment vertical="center"/>
      <protection hidden="1"/>
    </xf>
    <xf numFmtId="0" fontId="5" fillId="0" borderId="1" xfId="0" applyFont="1" applyFill="1" applyBorder="1" applyAlignment="1" applyProtection="1">
      <alignment vertical="center" wrapText="1"/>
      <protection hidden="1"/>
    </xf>
    <xf numFmtId="0" fontId="5" fillId="0" borderId="24" xfId="0" applyFont="1" applyFill="1" applyBorder="1" applyAlignment="1" applyProtection="1">
      <alignment horizontal="center" vertical="center"/>
      <protection hidden="1"/>
    </xf>
    <xf numFmtId="0" fontId="5" fillId="0" borderId="25" xfId="0" applyFont="1" applyFill="1" applyBorder="1" applyAlignment="1" applyProtection="1">
      <alignment horizontal="center" vertical="center"/>
      <protection hidden="1"/>
    </xf>
    <xf numFmtId="0" fontId="5" fillId="0" borderId="26" xfId="0" applyFont="1" applyFill="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5" fillId="0" borderId="10" xfId="0" applyFont="1" applyFill="1" applyBorder="1" applyAlignment="1" applyProtection="1">
      <alignment horizontal="center" vertical="center"/>
      <protection hidden="1"/>
    </xf>
    <xf numFmtId="0" fontId="5" fillId="0" borderId="12" xfId="0" applyFont="1" applyFill="1" applyBorder="1" applyAlignment="1" applyProtection="1">
      <alignment vertical="center"/>
      <protection hidden="1"/>
    </xf>
    <xf numFmtId="0" fontId="5" fillId="0" borderId="1" xfId="0" applyFont="1" applyFill="1" applyBorder="1" applyAlignment="1" applyProtection="1">
      <alignment vertical="center"/>
      <protection hidden="1"/>
    </xf>
    <xf numFmtId="0" fontId="5" fillId="0" borderId="3"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29" xfId="0" applyFont="1" applyFill="1" applyBorder="1" applyAlignment="1" applyProtection="1">
      <alignment horizontal="center" vertical="center"/>
      <protection hidden="1"/>
    </xf>
    <xf numFmtId="0" fontId="5" fillId="0" borderId="8" xfId="0" applyFont="1" applyFill="1" applyBorder="1" applyAlignment="1" applyProtection="1">
      <alignment horizontal="center" vertical="center"/>
      <protection hidden="1"/>
    </xf>
    <xf numFmtId="0" fontId="5" fillId="0" borderId="9" xfId="0" applyFont="1" applyFill="1" applyBorder="1" applyAlignment="1" applyProtection="1">
      <alignment vertical="center" wrapText="1"/>
      <protection hidden="1"/>
    </xf>
    <xf numFmtId="0" fontId="5" fillId="0" borderId="29" xfId="0" applyFont="1" applyFill="1" applyBorder="1" applyAlignment="1" applyProtection="1">
      <alignment vertical="center" wrapText="1"/>
      <protection hidden="1"/>
    </xf>
    <xf numFmtId="0" fontId="5" fillId="0" borderId="3" xfId="0" applyFont="1" applyFill="1" applyBorder="1" applyAlignment="1" applyProtection="1">
      <alignment vertical="center" wrapText="1"/>
      <protection hidden="1"/>
    </xf>
    <xf numFmtId="0" fontId="5" fillId="0" borderId="4" xfId="0" applyFont="1" applyFill="1" applyBorder="1" applyAlignment="1" applyProtection="1">
      <alignment vertical="center" wrapText="1"/>
      <protection hidden="1"/>
    </xf>
    <xf numFmtId="0" fontId="5" fillId="0" borderId="5" xfId="0" applyFont="1" applyFill="1" applyBorder="1" applyAlignment="1" applyProtection="1">
      <alignment vertical="center" wrapText="1"/>
      <protection hidden="1"/>
    </xf>
    <xf numFmtId="0" fontId="5" fillId="0" borderId="8" xfId="0" applyFont="1" applyFill="1" applyBorder="1" applyAlignment="1" applyProtection="1">
      <alignment vertical="center" wrapText="1"/>
      <protection hidden="1"/>
    </xf>
    <xf numFmtId="0" fontId="5" fillId="0" borderId="2" xfId="0" applyFont="1" applyFill="1" applyBorder="1" applyAlignment="1" applyProtection="1">
      <alignment vertical="center" wrapText="1"/>
      <protection hidden="1"/>
    </xf>
    <xf numFmtId="0" fontId="6" fillId="0" borderId="3" xfId="0" applyFont="1" applyFill="1" applyBorder="1" applyAlignment="1" applyProtection="1">
      <alignment horizontal="center" vertical="center"/>
      <protection hidden="1"/>
    </xf>
    <xf numFmtId="0" fontId="6" fillId="0" borderId="4" xfId="0" applyFont="1" applyFill="1" applyBorder="1" applyAlignment="1" applyProtection="1">
      <alignment horizontal="center" vertical="center"/>
      <protection hidden="1"/>
    </xf>
    <xf numFmtId="0" fontId="6" fillId="0" borderId="5" xfId="0" applyFont="1" applyFill="1" applyBorder="1" applyAlignment="1" applyProtection="1">
      <alignment horizontal="center" vertical="center"/>
      <protection hidden="1"/>
    </xf>
    <xf numFmtId="0" fontId="6" fillId="0" borderId="8"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protection hidden="1"/>
    </xf>
    <xf numFmtId="0" fontId="6" fillId="0" borderId="9"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0" borderId="4"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4" xfId="0" applyFont="1" applyFill="1" applyBorder="1" applyAlignment="1" applyProtection="1">
      <alignment horizontal="left" vertical="center"/>
      <protection hidden="1"/>
    </xf>
    <xf numFmtId="0" fontId="5" fillId="0" borderId="5" xfId="0" applyFont="1" applyFill="1" applyBorder="1" applyAlignment="1" applyProtection="1">
      <alignment horizontal="left" vertical="center"/>
      <protection hidden="1"/>
    </xf>
    <xf numFmtId="0" fontId="5" fillId="0" borderId="2" xfId="0" applyFont="1" applyFill="1" applyBorder="1" applyAlignment="1" applyProtection="1">
      <alignment horizontal="left" vertical="center"/>
      <protection hidden="1"/>
    </xf>
    <xf numFmtId="0" fontId="5" fillId="0" borderId="9" xfId="0" applyFont="1" applyFill="1" applyBorder="1" applyAlignment="1" applyProtection="1">
      <alignment horizontal="left" vertical="center"/>
      <protection hidden="1"/>
    </xf>
    <xf numFmtId="0" fontId="5" fillId="0" borderId="13" xfId="0" applyFont="1" applyFill="1" applyBorder="1" applyAlignment="1" applyProtection="1">
      <alignment horizontal="center" vertical="center"/>
      <protection hidden="1"/>
    </xf>
    <xf numFmtId="0" fontId="5" fillId="0" borderId="5" xfId="0" applyFont="1" applyFill="1" applyBorder="1" applyAlignment="1" applyProtection="1">
      <alignment vertical="center"/>
      <protection hidden="1"/>
    </xf>
    <xf numFmtId="0" fontId="5" fillId="0" borderId="13" xfId="0" applyFont="1" applyFill="1" applyBorder="1" applyAlignment="1" applyProtection="1">
      <alignment vertical="center"/>
      <protection hidden="1"/>
    </xf>
    <xf numFmtId="0" fontId="5" fillId="0" borderId="5" xfId="0" applyFont="1" applyFill="1" applyBorder="1" applyAlignment="1" applyProtection="1">
      <alignment horizontal="center" vertical="center"/>
      <protection hidden="1"/>
    </xf>
    <xf numFmtId="0" fontId="5" fillId="0" borderId="9" xfId="0" applyFont="1" applyFill="1" applyBorder="1" applyAlignment="1" applyProtection="1">
      <alignment horizontal="center" vertical="center"/>
      <protection hidden="1"/>
    </xf>
    <xf numFmtId="0" fontId="5" fillId="0" borderId="9" xfId="0" applyFont="1" applyFill="1" applyBorder="1" applyAlignment="1" applyProtection="1">
      <alignment vertical="center"/>
      <protection hidden="1"/>
    </xf>
    <xf numFmtId="0" fontId="5" fillId="0" borderId="29" xfId="0" applyFont="1" applyFill="1" applyBorder="1" applyAlignment="1" applyProtection="1">
      <alignment vertical="center"/>
      <protection hidden="1"/>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6"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5" fillId="0" borderId="7" xfId="0" applyFont="1" applyBorder="1" applyAlignment="1" applyProtection="1">
      <alignment vertical="center"/>
      <protection hidden="1"/>
    </xf>
    <xf numFmtId="0" fontId="5" fillId="0" borderId="27" xfId="0" applyFont="1" applyBorder="1" applyAlignment="1" applyProtection="1">
      <alignment vertical="center"/>
      <protection hidden="1"/>
    </xf>
    <xf numFmtId="0" fontId="5" fillId="0" borderId="29" xfId="0" applyFont="1" applyBorder="1" applyAlignment="1" applyProtection="1">
      <alignment horizontal="center" vertical="center"/>
      <protection hidden="1"/>
    </xf>
    <xf numFmtId="0" fontId="5" fillId="0" borderId="9" xfId="0" applyFont="1" applyBorder="1" applyAlignment="1" applyProtection="1">
      <alignment vertical="center"/>
      <protection hidden="1"/>
    </xf>
    <xf numFmtId="0" fontId="5" fillId="0" borderId="29" xfId="0" applyFont="1" applyBorder="1" applyAlignment="1" applyProtection="1">
      <alignment vertical="center"/>
      <protection hidden="1"/>
    </xf>
    <xf numFmtId="0" fontId="5" fillId="0" borderId="3" xfId="0" applyFont="1" applyFill="1" applyBorder="1" applyAlignment="1" applyProtection="1">
      <alignment horizontal="left" vertical="center" wrapText="1"/>
      <protection hidden="1"/>
    </xf>
    <xf numFmtId="0" fontId="5" fillId="0" borderId="4" xfId="0" applyFont="1" applyFill="1" applyBorder="1" applyAlignment="1" applyProtection="1">
      <alignment horizontal="left" vertical="center" wrapText="1"/>
      <protection hidden="1"/>
    </xf>
    <xf numFmtId="0" fontId="5" fillId="0" borderId="5" xfId="0" applyFont="1" applyFill="1" applyBorder="1" applyAlignment="1" applyProtection="1">
      <alignment horizontal="left" vertical="center" wrapText="1"/>
      <protection hidden="1"/>
    </xf>
    <xf numFmtId="0" fontId="5" fillId="0" borderId="6"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7" xfId="0" applyFont="1" applyFill="1" applyBorder="1" applyAlignment="1" applyProtection="1">
      <alignment horizontal="left" vertical="center" wrapText="1"/>
      <protection hidden="1"/>
    </xf>
    <xf numFmtId="0" fontId="5" fillId="0" borderId="8" xfId="0" applyFont="1" applyFill="1" applyBorder="1" applyAlignment="1" applyProtection="1">
      <alignment horizontal="left" vertical="center" wrapText="1"/>
      <protection hidden="1"/>
    </xf>
    <xf numFmtId="0" fontId="5" fillId="0" borderId="2" xfId="0" applyFont="1" applyFill="1" applyBorder="1" applyAlignment="1" applyProtection="1">
      <alignment horizontal="left" vertical="center" wrapText="1"/>
      <protection hidden="1"/>
    </xf>
    <xf numFmtId="0" fontId="5" fillId="0" borderId="9" xfId="0" applyFont="1" applyFill="1" applyBorder="1" applyAlignment="1" applyProtection="1">
      <alignment horizontal="left" vertical="center" wrapText="1"/>
      <protection hidden="1"/>
    </xf>
    <xf numFmtId="0" fontId="5" fillId="0" borderId="13" xfId="0" applyFont="1" applyBorder="1" applyAlignment="1" applyProtection="1">
      <alignment horizontal="center" vertical="center"/>
      <protection hidden="1"/>
    </xf>
    <xf numFmtId="0" fontId="5" fillId="0" borderId="5" xfId="0" applyFont="1" applyBorder="1" applyAlignment="1" applyProtection="1">
      <alignment vertical="center"/>
      <protection hidden="1"/>
    </xf>
    <xf numFmtId="0" fontId="5" fillId="0" borderId="13" xfId="0" applyFont="1" applyBorder="1" applyAlignment="1" applyProtection="1">
      <alignment vertical="center"/>
      <protection hidden="1"/>
    </xf>
    <xf numFmtId="0" fontId="6" fillId="0" borderId="4"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3" fontId="5" fillId="0" borderId="4" xfId="0" applyNumberFormat="1" applyFont="1" applyBorder="1" applyAlignment="1" applyProtection="1">
      <alignment horizontal="center" vertical="center"/>
      <protection hidden="1"/>
    </xf>
    <xf numFmtId="3" fontId="5" fillId="0" borderId="0" xfId="0" applyNumberFormat="1" applyFont="1" applyBorder="1" applyAlignment="1" applyProtection="1">
      <alignment horizontal="center" vertical="center"/>
      <protection hidden="1"/>
    </xf>
    <xf numFmtId="3" fontId="5" fillId="0" borderId="2" xfId="0" applyNumberFormat="1" applyFont="1" applyBorder="1" applyAlignment="1" applyProtection="1">
      <alignment horizontal="center" vertical="center"/>
      <protection hidden="1"/>
    </xf>
    <xf numFmtId="0" fontId="5" fillId="0" borderId="4" xfId="0" applyFont="1" applyBorder="1" applyAlignment="1" applyProtection="1">
      <alignment horizontal="distributed" vertical="center" justifyLastLine="1" shrinkToFit="1"/>
      <protection hidden="1"/>
    </xf>
    <xf numFmtId="38" fontId="14" fillId="0" borderId="4" xfId="0" applyNumberFormat="1" applyFont="1" applyBorder="1" applyAlignment="1" applyProtection="1">
      <alignment vertical="center"/>
      <protection hidden="1"/>
    </xf>
    <xf numFmtId="38" fontId="14" fillId="0" borderId="0" xfId="0" applyNumberFormat="1" applyFont="1" applyBorder="1" applyAlignment="1" applyProtection="1">
      <alignment vertical="center"/>
      <protection hidden="1"/>
    </xf>
    <xf numFmtId="38" fontId="14" fillId="0" borderId="2" xfId="0" applyNumberFormat="1" applyFont="1" applyBorder="1" applyAlignment="1" applyProtection="1">
      <alignment vertical="center"/>
      <protection hidden="1"/>
    </xf>
    <xf numFmtId="0" fontId="14" fillId="0" borderId="6" xfId="0" applyFont="1" applyBorder="1" applyAlignment="1" applyProtection="1">
      <alignment horizontal="center" vertical="center"/>
      <protection hidden="1"/>
    </xf>
    <xf numFmtId="0" fontId="6" fillId="0" borderId="7" xfId="0" applyFont="1" applyBorder="1" applyProtection="1">
      <alignment vertical="center"/>
      <protection hidden="1"/>
    </xf>
    <xf numFmtId="0" fontId="6" fillId="0" borderId="6" xfId="0" applyFont="1" applyBorder="1" applyProtection="1">
      <alignment vertical="center"/>
      <protection hidden="1"/>
    </xf>
    <xf numFmtId="0" fontId="6" fillId="0" borderId="8" xfId="0" applyFont="1" applyBorder="1" applyProtection="1">
      <alignment vertical="center"/>
      <protection hidden="1"/>
    </xf>
    <xf numFmtId="0" fontId="6" fillId="0" borderId="2" xfId="0" applyFont="1" applyBorder="1" applyProtection="1">
      <alignment vertical="center"/>
      <protection hidden="1"/>
    </xf>
    <xf numFmtId="0" fontId="6" fillId="0" borderId="9" xfId="0" applyFont="1" applyBorder="1" applyProtection="1">
      <alignment vertical="center"/>
      <protection hidden="1"/>
    </xf>
    <xf numFmtId="0" fontId="12" fillId="0" borderId="1" xfId="0" applyFont="1" applyBorder="1" applyAlignment="1" applyProtection="1">
      <alignment horizontal="center" vertical="center"/>
      <protection hidden="1"/>
    </xf>
    <xf numFmtId="0" fontId="6" fillId="0" borderId="4" xfId="0" applyFont="1" applyBorder="1" applyProtection="1">
      <alignment vertical="center"/>
      <protection hidden="1"/>
    </xf>
    <xf numFmtId="0" fontId="12" fillId="0" borderId="4" xfId="0" applyFont="1" applyBorder="1" applyAlignment="1" applyProtection="1">
      <alignment horizontal="center" vertical="center"/>
      <protection hidden="1"/>
    </xf>
    <xf numFmtId="0" fontId="12" fillId="0" borderId="0" xfId="0" applyFont="1" applyBorder="1" applyAlignment="1" applyProtection="1">
      <alignment horizontal="center" vertical="center"/>
      <protection hidden="1"/>
    </xf>
    <xf numFmtId="0" fontId="12"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0" fontId="5" fillId="0" borderId="2"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justifyLastLine="1"/>
      <protection hidden="1"/>
    </xf>
    <xf numFmtId="0" fontId="5" fillId="0" borderId="0" xfId="0" applyFont="1" applyBorder="1" applyAlignment="1" applyProtection="1">
      <alignment horizontal="center" vertical="center" justifyLastLine="1"/>
      <protection hidden="1"/>
    </xf>
    <xf numFmtId="0" fontId="5" fillId="0" borderId="2" xfId="0" applyFont="1" applyBorder="1" applyAlignment="1" applyProtection="1">
      <alignment horizontal="center" vertical="center" justifyLastLine="1"/>
      <protection hidden="1"/>
    </xf>
    <xf numFmtId="38" fontId="5" fillId="0" borderId="4" xfId="0" applyNumberFormat="1" applyFont="1" applyBorder="1" applyAlignment="1" applyProtection="1">
      <alignment horizontal="center" vertical="center"/>
      <protection hidden="1"/>
    </xf>
    <xf numFmtId="38" fontId="5" fillId="0" borderId="0" xfId="0" applyNumberFormat="1" applyFont="1" applyBorder="1" applyAlignment="1" applyProtection="1">
      <alignment horizontal="center" vertical="center"/>
      <protection hidden="1"/>
    </xf>
    <xf numFmtId="38" fontId="5" fillId="0" borderId="2" xfId="0" applyNumberFormat="1" applyFont="1" applyBorder="1" applyAlignment="1" applyProtection="1">
      <alignment horizontal="center" vertical="center"/>
      <protection hidden="1"/>
    </xf>
    <xf numFmtId="0" fontId="5" fillId="0" borderId="1" xfId="0" applyFont="1" applyBorder="1" applyAlignment="1" applyProtection="1">
      <alignment vertical="center" wrapText="1"/>
      <protection hidden="1"/>
    </xf>
    <xf numFmtId="0" fontId="5" fillId="0" borderId="35" xfId="0" applyFont="1" applyFill="1" applyBorder="1" applyAlignment="1" applyProtection="1">
      <alignment horizontal="center" vertical="center"/>
      <protection hidden="1"/>
    </xf>
    <xf numFmtId="0" fontId="5" fillId="0" borderId="36" xfId="0" applyFont="1" applyFill="1" applyBorder="1" applyAlignment="1" applyProtection="1">
      <alignment horizontal="center" vertical="center"/>
      <protection hidden="1"/>
    </xf>
    <xf numFmtId="0" fontId="5" fillId="0" borderId="37" xfId="0" applyFont="1" applyFill="1" applyBorder="1" applyAlignment="1" applyProtection="1">
      <alignment horizontal="center" vertical="center"/>
      <protection hidden="1"/>
    </xf>
    <xf numFmtId="0" fontId="5" fillId="0" borderId="38"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5" fillId="2" borderId="0" xfId="0" applyFont="1" applyFill="1" applyBorder="1" applyAlignment="1" applyProtection="1">
      <alignment horizontal="center" vertical="center" justifyLastLine="1"/>
      <protection locked="0"/>
    </xf>
    <xf numFmtId="0" fontId="5" fillId="2" borderId="2" xfId="0" applyFont="1" applyFill="1" applyBorder="1" applyAlignment="1" applyProtection="1">
      <alignment horizontal="center" vertical="center" justifyLastLine="1"/>
      <protection locked="0"/>
    </xf>
    <xf numFmtId="0" fontId="5" fillId="0" borderId="11" xfId="0" applyFont="1" applyBorder="1" applyAlignment="1" applyProtection="1">
      <alignment horizontal="left" vertical="center"/>
      <protection hidden="1"/>
    </xf>
    <xf numFmtId="0" fontId="5" fillId="0" borderId="12" xfId="0" applyFont="1" applyBorder="1" applyAlignment="1" applyProtection="1">
      <alignment horizontal="left" vertical="center"/>
      <protection hidden="1"/>
    </xf>
    <xf numFmtId="0" fontId="5" fillId="0" borderId="10" xfId="0" applyFont="1" applyBorder="1" applyAlignment="1" applyProtection="1">
      <alignment horizontal="center" vertical="center"/>
      <protection hidden="1"/>
    </xf>
    <xf numFmtId="0" fontId="5" fillId="0" borderId="1" xfId="0" applyFont="1" applyBorder="1" applyAlignment="1" applyProtection="1">
      <alignment vertical="center"/>
      <protection hidden="1"/>
    </xf>
    <xf numFmtId="0" fontId="5" fillId="0" borderId="33" xfId="0" applyFont="1" applyBorder="1" applyAlignment="1" applyProtection="1">
      <alignment horizontal="left" vertical="center"/>
      <protection hidden="1"/>
    </xf>
    <xf numFmtId="0" fontId="5" fillId="0" borderId="34" xfId="0" applyFont="1" applyBorder="1" applyAlignment="1" applyProtection="1">
      <alignment horizontal="left" vertical="center"/>
      <protection hidden="1"/>
    </xf>
    <xf numFmtId="0" fontId="5" fillId="0" borderId="24"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5" fillId="0" borderId="26" xfId="0" applyFont="1" applyBorder="1" applyAlignment="1" applyProtection="1">
      <alignment horizontal="center" vertical="center"/>
      <protection hidden="1"/>
    </xf>
    <xf numFmtId="0" fontId="5" fillId="2" borderId="14"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0" borderId="4" xfId="0" applyFont="1" applyBorder="1" applyAlignment="1" applyProtection="1">
      <alignment vertical="center"/>
      <protection hidden="1"/>
    </xf>
    <xf numFmtId="0" fontId="6" fillId="0" borderId="0" xfId="0" applyFont="1" applyBorder="1" applyAlignment="1" applyProtection="1">
      <alignment vertical="center" wrapText="1"/>
      <protection hidden="1"/>
    </xf>
    <xf numFmtId="0" fontId="6" fillId="0" borderId="3" xfId="0" applyFont="1" applyBorder="1" applyAlignment="1" applyProtection="1">
      <alignment horizontal="distributed" vertical="center" justifyLastLine="1"/>
      <protection hidden="1"/>
    </xf>
    <xf numFmtId="0" fontId="6" fillId="0" borderId="4" xfId="0" applyFont="1" applyBorder="1" applyAlignment="1" applyProtection="1">
      <alignment horizontal="distributed" vertical="center" justifyLastLine="1"/>
      <protection hidden="1"/>
    </xf>
    <xf numFmtId="0" fontId="6" fillId="0" borderId="5" xfId="0" applyFont="1" applyBorder="1" applyAlignment="1" applyProtection="1">
      <alignment horizontal="distributed" vertical="center" justifyLastLine="1"/>
      <protection hidden="1"/>
    </xf>
    <xf numFmtId="0" fontId="6" fillId="0" borderId="8" xfId="0" applyFont="1" applyBorder="1" applyAlignment="1" applyProtection="1">
      <alignment horizontal="distributed" vertical="center" justifyLastLine="1"/>
      <protection hidden="1"/>
    </xf>
    <xf numFmtId="0" fontId="6" fillId="0" borderId="2" xfId="0" applyFont="1" applyBorder="1" applyAlignment="1" applyProtection="1">
      <alignment horizontal="distributed" vertical="center" justifyLastLine="1"/>
      <protection hidden="1"/>
    </xf>
    <xf numFmtId="0" fontId="6" fillId="0" borderId="9" xfId="0" applyFont="1" applyBorder="1" applyAlignment="1" applyProtection="1">
      <alignment horizontal="distributed" vertical="center" justifyLastLine="1"/>
      <protection hidden="1"/>
    </xf>
    <xf numFmtId="0" fontId="6" fillId="0" borderId="10" xfId="0" applyFont="1" applyBorder="1" applyAlignment="1" applyProtection="1">
      <alignment horizontal="distributed" vertical="center" justifyLastLine="1"/>
      <protection hidden="1"/>
    </xf>
    <xf numFmtId="0" fontId="6" fillId="0" borderId="11" xfId="0" applyFont="1" applyBorder="1" applyAlignment="1" applyProtection="1">
      <alignment horizontal="distributed" vertical="center" justifyLastLine="1"/>
      <protection hidden="1"/>
    </xf>
    <xf numFmtId="0" fontId="6" fillId="0" borderId="12" xfId="0" applyFont="1" applyBorder="1" applyAlignment="1" applyProtection="1">
      <alignment horizontal="distributed" vertical="center" justifyLastLine="1"/>
      <protection hidden="1"/>
    </xf>
    <xf numFmtId="0" fontId="6" fillId="0" borderId="1" xfId="0" applyFont="1" applyFill="1" applyBorder="1" applyAlignment="1" applyProtection="1">
      <alignment vertical="center"/>
    </xf>
    <xf numFmtId="0" fontId="6" fillId="2" borderId="3"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xf numFmtId="0" fontId="11"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2" borderId="0" xfId="0" applyFont="1" applyFill="1" applyBorder="1" applyAlignment="1" applyProtection="1">
      <alignment vertical="center" wrapText="1"/>
      <protection locked="0"/>
    </xf>
    <xf numFmtId="0" fontId="11" fillId="2" borderId="0" xfId="0" applyFont="1" applyFill="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49" fontId="6" fillId="3" borderId="1" xfId="0" applyNumberFormat="1" applyFont="1" applyFill="1" applyBorder="1" applyAlignment="1" applyProtection="1">
      <alignment vertical="center"/>
      <protection hidden="1"/>
    </xf>
    <xf numFmtId="0" fontId="6" fillId="0" borderId="1" xfId="0" applyFont="1" applyBorder="1" applyAlignment="1" applyProtection="1">
      <alignment vertical="center" wrapText="1"/>
      <protection hidden="1"/>
    </xf>
    <xf numFmtId="0" fontId="6" fillId="0" borderId="0" xfId="0" applyFont="1" applyAlignment="1" applyProtection="1">
      <alignment horizontal="distributed" vertical="center" justifyLastLine="1"/>
      <protection hidden="1"/>
    </xf>
    <xf numFmtId="0" fontId="6" fillId="2" borderId="10" xfId="0" applyFont="1" applyFill="1" applyBorder="1" applyAlignment="1" applyProtection="1">
      <alignment vertical="center"/>
      <protection locked="0"/>
    </xf>
    <xf numFmtId="0" fontId="6" fillId="2" borderId="11"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vertical="center"/>
      <protection locked="0"/>
    </xf>
    <xf numFmtId="0" fontId="15" fillId="0" borderId="0" xfId="0" applyFont="1" applyAlignment="1" applyProtection="1">
      <alignment horizontal="center" vertical="center"/>
      <protection hidden="1"/>
    </xf>
    <xf numFmtId="0" fontId="6" fillId="0" borderId="3" xfId="0" applyFont="1" applyBorder="1" applyAlignment="1" applyProtection="1">
      <alignment horizontal="distributed" vertical="center" wrapText="1" justifyLastLine="1"/>
      <protection hidden="1"/>
    </xf>
    <xf numFmtId="0" fontId="6" fillId="0" borderId="6" xfId="0" applyFont="1" applyBorder="1" applyAlignment="1" applyProtection="1">
      <alignment horizontal="distributed" vertical="center" justifyLastLine="1"/>
      <protection hidden="1"/>
    </xf>
    <xf numFmtId="0" fontId="8" fillId="0" borderId="3" xfId="0" applyFont="1" applyFill="1" applyBorder="1" applyAlignment="1" applyProtection="1">
      <alignment vertical="center" wrapText="1"/>
      <protection hidden="1"/>
    </xf>
    <xf numFmtId="0" fontId="8" fillId="0" borderId="4" xfId="0" applyFont="1" applyFill="1" applyBorder="1" applyAlignment="1" applyProtection="1">
      <alignment vertical="center" wrapText="1"/>
      <protection hidden="1"/>
    </xf>
    <xf numFmtId="0" fontId="8" fillId="0" borderId="5" xfId="0" applyFont="1" applyFill="1" applyBorder="1" applyAlignment="1" applyProtection="1">
      <alignment vertical="center" wrapText="1"/>
      <protection hidden="1"/>
    </xf>
    <xf numFmtId="0" fontId="8" fillId="0" borderId="6" xfId="0" applyFont="1" applyFill="1" applyBorder="1" applyAlignment="1" applyProtection="1">
      <alignment vertical="center" wrapText="1"/>
      <protection hidden="1"/>
    </xf>
    <xf numFmtId="0" fontId="8" fillId="0" borderId="0" xfId="0" applyFont="1" applyFill="1" applyBorder="1" applyAlignment="1" applyProtection="1">
      <alignment vertical="center" wrapText="1"/>
      <protection hidden="1"/>
    </xf>
    <xf numFmtId="0" fontId="8" fillId="0" borderId="7" xfId="0" applyFont="1" applyFill="1" applyBorder="1" applyAlignment="1" applyProtection="1">
      <alignment vertical="center" wrapText="1"/>
      <protection hidden="1"/>
    </xf>
    <xf numFmtId="0" fontId="8" fillId="0" borderId="8" xfId="0" applyFont="1" applyFill="1" applyBorder="1" applyAlignment="1" applyProtection="1">
      <alignment vertical="center" wrapText="1"/>
      <protection hidden="1"/>
    </xf>
    <xf numFmtId="0" fontId="8" fillId="0" borderId="2" xfId="0" applyFont="1" applyFill="1" applyBorder="1" applyAlignment="1" applyProtection="1">
      <alignment vertical="center" wrapText="1"/>
      <protection hidden="1"/>
    </xf>
    <xf numFmtId="0" fontId="8" fillId="0" borderId="9" xfId="0" applyFont="1" applyFill="1" applyBorder="1" applyAlignment="1" applyProtection="1">
      <alignment vertical="center" wrapText="1"/>
      <protection hidden="1"/>
    </xf>
    <xf numFmtId="0" fontId="8" fillId="0" borderId="10" xfId="0" applyFont="1" applyFill="1" applyBorder="1" applyAlignment="1" applyProtection="1">
      <alignment vertical="center"/>
      <protection hidden="1"/>
    </xf>
    <xf numFmtId="0" fontId="8" fillId="0" borderId="11" xfId="0" applyFont="1" applyFill="1" applyBorder="1" applyAlignment="1" applyProtection="1">
      <alignment vertical="center"/>
      <protection hidden="1"/>
    </xf>
    <xf numFmtId="0" fontId="8" fillId="0" borderId="12" xfId="0" applyFont="1" applyFill="1" applyBorder="1" applyAlignment="1" applyProtection="1">
      <alignment vertical="center"/>
      <protection hidden="1"/>
    </xf>
    <xf numFmtId="0" fontId="9" fillId="0" borderId="10" xfId="0" applyFont="1" applyBorder="1" applyAlignment="1" applyProtection="1">
      <alignment vertical="center"/>
      <protection hidden="1"/>
    </xf>
    <xf numFmtId="0" fontId="9" fillId="0" borderId="11" xfId="0" applyFont="1" applyBorder="1" applyAlignment="1" applyProtection="1">
      <alignment vertical="center"/>
      <protection hidden="1"/>
    </xf>
    <xf numFmtId="0" fontId="9" fillId="0" borderId="12" xfId="0" applyFont="1" applyBorder="1" applyAlignment="1" applyProtection="1">
      <alignment vertical="center"/>
      <protection hidden="1"/>
    </xf>
    <xf numFmtId="0" fontId="6" fillId="2" borderId="10" xfId="0" applyFont="1" applyFill="1" applyBorder="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1" xfId="0" applyFont="1" applyFill="1" applyBorder="1" applyAlignment="1" applyProtection="1">
      <alignment vertical="center"/>
      <protection locked="0"/>
    </xf>
    <xf numFmtId="0" fontId="6" fillId="0" borderId="10" xfId="0" applyFont="1" applyBorder="1" applyAlignment="1" applyProtection="1">
      <alignment horizontal="center" vertical="center" wrapText="1"/>
      <protection hidden="1"/>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0" borderId="10" xfId="0" applyFont="1" applyBorder="1" applyAlignment="1" applyProtection="1">
      <alignment horizontal="distributed" vertical="center" wrapText="1" justifyLastLine="1"/>
      <protection hidden="1"/>
    </xf>
    <xf numFmtId="0" fontId="6" fillId="0" borderId="11" xfId="0" applyFont="1" applyBorder="1" applyAlignment="1" applyProtection="1">
      <alignment horizontal="distributed" vertical="center" wrapText="1" justifyLastLine="1"/>
      <protection hidden="1"/>
    </xf>
    <xf numFmtId="3" fontId="5" fillId="0" borderId="11" xfId="0" applyNumberFormat="1" applyFont="1" applyBorder="1" applyAlignment="1" applyProtection="1">
      <alignment horizontal="center" vertical="center"/>
      <protection hidden="1"/>
    </xf>
    <xf numFmtId="0" fontId="6" fillId="0" borderId="11" xfId="0" applyFont="1" applyBorder="1" applyAlignment="1" applyProtection="1">
      <alignment vertical="center"/>
      <protection hidden="1"/>
    </xf>
  </cellXfs>
  <cellStyles count="1">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95251</xdr:colOff>
      <xdr:row>0</xdr:row>
      <xdr:rowOff>95250</xdr:rowOff>
    </xdr:from>
    <xdr:to>
      <xdr:col>28</xdr:col>
      <xdr:colOff>19051</xdr:colOff>
      <xdr:row>4</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47751" y="95250"/>
          <a:ext cx="4305300" cy="67627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0</xdr:row>
      <xdr:rowOff>66675</xdr:rowOff>
    </xdr:from>
    <xdr:to>
      <xdr:col>27</xdr:col>
      <xdr:colOff>152400</xdr:colOff>
      <xdr:row>3</xdr:row>
      <xdr:rowOff>171450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00075" y="66675"/>
          <a:ext cx="4695825" cy="65722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6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6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twoCellAnchor>
    <xdr:from>
      <xdr:col>52</xdr:col>
      <xdr:colOff>97194</xdr:colOff>
      <xdr:row>4</xdr:row>
      <xdr:rowOff>68036</xdr:rowOff>
    </xdr:from>
    <xdr:to>
      <xdr:col>63</xdr:col>
      <xdr:colOff>92528</xdr:colOff>
      <xdr:row>11</xdr:row>
      <xdr:rowOff>457978</xdr:rowOff>
    </xdr:to>
    <xdr:sp macro="" textlink="">
      <xdr:nvSpPr>
        <xdr:cNvPr id="3" name="下矢印吹き出し 2">
          <a:extLst>
            <a:ext uri="{FF2B5EF4-FFF2-40B4-BE49-F238E27FC236}">
              <a16:creationId xmlns:a16="http://schemas.microsoft.com/office/drawing/2014/main" id="{00000000-0008-0000-0100-000003000000}"/>
            </a:ext>
          </a:extLst>
        </xdr:cNvPr>
        <xdr:cNvSpPr/>
      </xdr:nvSpPr>
      <xdr:spPr>
        <a:xfrm>
          <a:off x="10205357" y="826148"/>
          <a:ext cx="2133600" cy="1847850"/>
        </a:xfrm>
        <a:prstGeom prst="downArrowCallout">
          <a:avLst/>
        </a:prstGeom>
        <a:noFill/>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セル選択時に表示される</a:t>
          </a:r>
          <a:endParaRPr kumimoji="1" lang="en-US" altLang="ja-JP" sz="1100"/>
        </a:p>
        <a:p>
          <a:pPr algn="ctr"/>
          <a:r>
            <a:rPr kumimoji="1" lang="ja-JP" altLang="en-US" sz="1100"/>
            <a:t>入力時メッセージに従い、</a:t>
          </a:r>
          <a:endParaRPr kumimoji="1" lang="en-US" altLang="ja-JP" sz="1100"/>
        </a:p>
        <a:p>
          <a:pPr algn="ctr"/>
          <a:r>
            <a:rPr kumimoji="1" lang="ja-JP" altLang="en-US" sz="1100"/>
            <a:t>左記ウェイトについてあてはまる数字を入力してください。</a:t>
          </a:r>
          <a:endParaRPr kumimoji="1" lang="en-US" altLang="ja-JP" sz="1100"/>
        </a:p>
        <a:p>
          <a:pPr algn="ctr"/>
          <a:r>
            <a:rPr kumimoji="1" lang="en-US" altLang="ja-JP" sz="1100"/>
            <a:t>(</a:t>
          </a:r>
          <a:r>
            <a:rPr kumimoji="1" lang="ja-JP" altLang="en-US" sz="1100"/>
            <a:t>例：項目</a:t>
          </a:r>
          <a:r>
            <a:rPr kumimoji="1" lang="en-US" altLang="ja-JP" sz="1100"/>
            <a:t>A</a:t>
          </a:r>
          <a:r>
            <a:rPr kumimoji="1" lang="ja-JP" altLang="en-US" sz="1100"/>
            <a:t>→「軽症」の場合は</a:t>
          </a:r>
          <a:endParaRPr kumimoji="1" lang="en-US" altLang="ja-JP" sz="1100"/>
        </a:p>
        <a:p>
          <a:pPr algn="ctr"/>
          <a:r>
            <a:rPr kumimoji="1" lang="en-US" altLang="ja-JP" sz="1100"/>
            <a:t>1</a:t>
          </a:r>
          <a:r>
            <a:rPr kumimoji="1" lang="ja-JP" altLang="en-US" sz="1100"/>
            <a:t>と入力する</a:t>
          </a:r>
          <a:r>
            <a:rPr kumimoji="1" lang="en-US" altLang="ja-JP" sz="1100"/>
            <a:t>)</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130969</xdr:colOff>
      <xdr:row>0</xdr:row>
      <xdr:rowOff>71438</xdr:rowOff>
    </xdr:from>
    <xdr:to>
      <xdr:col>37</xdr:col>
      <xdr:colOff>45244</xdr:colOff>
      <xdr:row>2</xdr:row>
      <xdr:rowOff>652463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16969" y="71438"/>
          <a:ext cx="4676775" cy="77152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6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6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0</xdr:row>
      <xdr:rowOff>28575</xdr:rowOff>
    </xdr:from>
    <xdr:to>
      <xdr:col>27</xdr:col>
      <xdr:colOff>171450</xdr:colOff>
      <xdr:row>4</xdr:row>
      <xdr:rowOff>57150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38175" y="28575"/>
          <a:ext cx="4676775" cy="77152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6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6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twoCellAnchor>
    <xdr:from>
      <xdr:col>52</xdr:col>
      <xdr:colOff>38100</xdr:colOff>
      <xdr:row>4</xdr:row>
      <xdr:rowOff>9525</xdr:rowOff>
    </xdr:from>
    <xdr:to>
      <xdr:col>68</xdr:col>
      <xdr:colOff>76200</xdr:colOff>
      <xdr:row>11</xdr:row>
      <xdr:rowOff>428625</xdr:rowOff>
    </xdr:to>
    <xdr:sp macro="" textlink="">
      <xdr:nvSpPr>
        <xdr:cNvPr id="3" name="下矢印吹き出し 2">
          <a:extLst>
            <a:ext uri="{FF2B5EF4-FFF2-40B4-BE49-F238E27FC236}">
              <a16:creationId xmlns:a16="http://schemas.microsoft.com/office/drawing/2014/main" id="{00000000-0008-0000-0300-000003000000}"/>
            </a:ext>
          </a:extLst>
        </xdr:cNvPr>
        <xdr:cNvSpPr/>
      </xdr:nvSpPr>
      <xdr:spPr>
        <a:xfrm>
          <a:off x="9944100" y="752475"/>
          <a:ext cx="2133600" cy="1847850"/>
        </a:xfrm>
        <a:prstGeom prst="downArrowCallout">
          <a:avLst/>
        </a:prstGeom>
        <a:noFill/>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セル選択時に表示される</a:t>
          </a:r>
          <a:endParaRPr kumimoji="1" lang="en-US" altLang="ja-JP" sz="1100"/>
        </a:p>
        <a:p>
          <a:pPr algn="ctr"/>
          <a:r>
            <a:rPr kumimoji="1" lang="ja-JP" altLang="en-US" sz="1100"/>
            <a:t>入力時メッセージに従い、</a:t>
          </a:r>
          <a:endParaRPr kumimoji="1" lang="en-US" altLang="ja-JP" sz="1100"/>
        </a:p>
        <a:p>
          <a:pPr algn="ctr"/>
          <a:r>
            <a:rPr kumimoji="1" lang="ja-JP" altLang="en-US" sz="1100"/>
            <a:t>左記ウェイトについてあてはまる数字を入力してください。</a:t>
          </a:r>
          <a:endParaRPr kumimoji="1" lang="en-US" altLang="ja-JP" sz="1100"/>
        </a:p>
        <a:p>
          <a:pPr algn="ctr"/>
          <a:r>
            <a:rPr kumimoji="1" lang="en-US" altLang="ja-JP" sz="1100"/>
            <a:t>(</a:t>
          </a:r>
          <a:r>
            <a:rPr kumimoji="1" lang="ja-JP" altLang="en-US" sz="1100"/>
            <a:t>例：項目</a:t>
          </a:r>
          <a:r>
            <a:rPr kumimoji="1" lang="en-US" altLang="ja-JP" sz="1100"/>
            <a:t>A</a:t>
          </a:r>
          <a:r>
            <a:rPr kumimoji="1" lang="ja-JP" altLang="en-US" sz="1100"/>
            <a:t>→「内服」の場合は</a:t>
          </a:r>
          <a:endParaRPr kumimoji="1" lang="en-US" altLang="ja-JP" sz="1100"/>
        </a:p>
        <a:p>
          <a:pPr algn="ctr"/>
          <a:r>
            <a:rPr kumimoji="1" lang="en-US" altLang="ja-JP" sz="1100"/>
            <a:t>1</a:t>
          </a:r>
          <a:r>
            <a:rPr kumimoji="1" lang="ja-JP" altLang="en-US" sz="1100"/>
            <a:t>と入力する</a:t>
          </a:r>
          <a:r>
            <a:rPr kumimoji="1" lang="en-US" altLang="ja-JP" sz="1100"/>
            <a:t>)</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xdr:colOff>
      <xdr:row>1</xdr:row>
      <xdr:rowOff>57151</xdr:rowOff>
    </xdr:from>
    <xdr:to>
      <xdr:col>26</xdr:col>
      <xdr:colOff>95251</xdr:colOff>
      <xdr:row>4</xdr:row>
      <xdr:rowOff>57151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4376" y="247651"/>
          <a:ext cx="4286250" cy="55245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BH323"/>
  <sheetViews>
    <sheetView showGridLines="0" view="pageBreakPreview" zoomScale="130" zoomScaleNormal="115" zoomScaleSheetLayoutView="130" workbookViewId="0">
      <selection activeCell="K7" sqref="K7:AZ9"/>
    </sheetView>
  </sheetViews>
  <sheetFormatPr defaultColWidth="9" defaultRowHeight="13.2" x14ac:dyDescent="0.2"/>
  <cols>
    <col min="1" max="15" width="2.44140625" style="1" customWidth="1"/>
    <col min="16" max="19" width="2.88671875" style="1" customWidth="1"/>
    <col min="20" max="34" width="2.44140625" style="1" customWidth="1"/>
    <col min="35" max="38" width="2.88671875" style="1" customWidth="1"/>
    <col min="39" max="45" width="2.44140625" style="1" customWidth="1"/>
    <col min="46" max="46" width="0.88671875" style="1" customWidth="1"/>
    <col min="47" max="49" width="2.44140625" style="1" customWidth="1"/>
    <col min="50" max="50" width="0.6640625" style="1" customWidth="1"/>
    <col min="51" max="62" width="2.44140625" style="1" customWidth="1"/>
    <col min="63" max="16384" width="9" style="1"/>
  </cols>
  <sheetData>
    <row r="1" spans="1:53" ht="15" customHeight="1" x14ac:dyDescent="0.2">
      <c r="A1" s="9"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247" t="s">
        <v>1</v>
      </c>
      <c r="AM1" s="247"/>
      <c r="AN1" s="247"/>
      <c r="AO1" s="247"/>
      <c r="AP1" s="247"/>
      <c r="AQ1" s="248"/>
      <c r="AR1" s="249"/>
      <c r="AS1" s="249"/>
      <c r="AT1" s="249"/>
      <c r="AU1" s="249"/>
      <c r="AV1" s="249"/>
      <c r="AW1" s="249"/>
      <c r="AX1" s="249"/>
      <c r="AY1" s="250"/>
      <c r="AZ1" s="10"/>
    </row>
    <row r="2" spans="1:53" ht="1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247" t="s">
        <v>2</v>
      </c>
      <c r="AM2" s="247"/>
      <c r="AN2" s="247"/>
      <c r="AO2" s="247"/>
      <c r="AP2" s="247"/>
      <c r="AQ2" s="251" t="s">
        <v>224</v>
      </c>
      <c r="AR2" s="252"/>
      <c r="AS2" s="252"/>
      <c r="AT2" s="252"/>
      <c r="AU2" s="252"/>
      <c r="AV2" s="252"/>
      <c r="AW2" s="252"/>
      <c r="AX2" s="252"/>
      <c r="AY2" s="253"/>
      <c r="AZ2" s="10"/>
    </row>
    <row r="3" spans="1:53" ht="13.5" customHeight="1" x14ac:dyDescent="0.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row>
    <row r="4" spans="1:53" ht="15" customHeigh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244" t="s">
        <v>3</v>
      </c>
      <c r="AC4" s="244"/>
      <c r="AD4" s="244"/>
      <c r="AE4" s="245"/>
      <c r="AF4" s="245"/>
      <c r="AG4" s="245"/>
      <c r="AH4" s="245"/>
      <c r="AI4" s="11" t="s">
        <v>4</v>
      </c>
      <c r="AJ4" s="244" t="s">
        <v>272</v>
      </c>
      <c r="AK4" s="244"/>
      <c r="AL4" s="244"/>
      <c r="AM4" s="245"/>
      <c r="AN4" s="245"/>
      <c r="AO4" s="245"/>
      <c r="AP4" s="246" t="s">
        <v>5</v>
      </c>
      <c r="AQ4" s="246"/>
      <c r="AR4" s="245"/>
      <c r="AS4" s="245"/>
      <c r="AT4" s="245"/>
      <c r="AU4" s="11" t="s">
        <v>6</v>
      </c>
      <c r="AV4" s="245"/>
      <c r="AW4" s="245"/>
      <c r="AX4" s="245"/>
      <c r="AY4" s="11" t="s">
        <v>7</v>
      </c>
      <c r="AZ4" s="10"/>
    </row>
    <row r="5" spans="1:53" ht="7.5" customHeight="1" x14ac:dyDescent="0.2">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1:53" ht="18.75" customHeight="1" x14ac:dyDescent="0.2">
      <c r="A6" s="259" t="s">
        <v>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row>
    <row r="7" spans="1:53" ht="18.75" customHeight="1" x14ac:dyDescent="0.2">
      <c r="A7" s="230" t="s">
        <v>263</v>
      </c>
      <c r="B7" s="231"/>
      <c r="C7" s="231"/>
      <c r="D7" s="231"/>
      <c r="E7" s="231"/>
      <c r="F7" s="231"/>
      <c r="G7" s="231"/>
      <c r="H7" s="231"/>
      <c r="I7" s="231"/>
      <c r="J7" s="231"/>
      <c r="K7" s="232"/>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4"/>
      <c r="BA7" s="2"/>
    </row>
    <row r="8" spans="1:53" ht="18.75" customHeight="1" x14ac:dyDescent="0.2">
      <c r="A8" s="231"/>
      <c r="B8" s="231"/>
      <c r="C8" s="231"/>
      <c r="D8" s="231"/>
      <c r="E8" s="231"/>
      <c r="F8" s="231"/>
      <c r="G8" s="231"/>
      <c r="H8" s="231"/>
      <c r="I8" s="231"/>
      <c r="J8" s="231"/>
      <c r="K8" s="235"/>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7"/>
      <c r="BA8" s="2"/>
    </row>
    <row r="9" spans="1:53" ht="18.75" customHeight="1" x14ac:dyDescent="0.2">
      <c r="A9" s="231"/>
      <c r="B9" s="231"/>
      <c r="C9" s="231"/>
      <c r="D9" s="231"/>
      <c r="E9" s="231"/>
      <c r="F9" s="231"/>
      <c r="G9" s="231"/>
      <c r="H9" s="231"/>
      <c r="I9" s="231"/>
      <c r="J9" s="231"/>
      <c r="K9" s="238"/>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40"/>
      <c r="BA9" s="2"/>
    </row>
    <row r="10" spans="1:53" ht="18.75" customHeight="1" x14ac:dyDescent="0.2">
      <c r="A10" s="231" t="s">
        <v>220</v>
      </c>
      <c r="B10" s="231"/>
      <c r="C10" s="231"/>
      <c r="D10" s="231"/>
      <c r="E10" s="231"/>
      <c r="F10" s="231"/>
      <c r="G10" s="231"/>
      <c r="H10" s="231"/>
      <c r="I10" s="231"/>
      <c r="J10" s="231"/>
      <c r="K10" s="241"/>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3"/>
      <c r="BA10" s="2"/>
    </row>
    <row r="11" spans="1:53" ht="18.75" customHeight="1" x14ac:dyDescent="0.2">
      <c r="A11" s="230" t="s">
        <v>9</v>
      </c>
      <c r="B11" s="231"/>
      <c r="C11" s="231"/>
      <c r="D11" s="231"/>
      <c r="E11" s="231"/>
      <c r="F11" s="231"/>
      <c r="G11" s="231"/>
      <c r="H11" s="231"/>
      <c r="I11" s="231"/>
      <c r="J11" s="231"/>
      <c r="K11" s="232"/>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4"/>
      <c r="BA11" s="2"/>
    </row>
    <row r="12" spans="1:53" ht="18.75" customHeight="1" x14ac:dyDescent="0.2">
      <c r="A12" s="231"/>
      <c r="B12" s="231"/>
      <c r="C12" s="231"/>
      <c r="D12" s="231"/>
      <c r="E12" s="231"/>
      <c r="F12" s="231"/>
      <c r="G12" s="231"/>
      <c r="H12" s="231"/>
      <c r="I12" s="231"/>
      <c r="J12" s="231"/>
      <c r="K12" s="238"/>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c r="AW12" s="239"/>
      <c r="AX12" s="239"/>
      <c r="AY12" s="239"/>
      <c r="AZ12" s="240"/>
      <c r="BA12" s="2"/>
    </row>
    <row r="13" spans="1:53" ht="18.75" customHeight="1" x14ac:dyDescent="0.2">
      <c r="A13" s="254" t="s">
        <v>273</v>
      </c>
      <c r="B13" s="254"/>
      <c r="C13" s="254"/>
      <c r="D13" s="254"/>
      <c r="E13" s="254"/>
      <c r="F13" s="254"/>
      <c r="G13" s="254"/>
      <c r="H13" s="254"/>
      <c r="I13" s="254"/>
      <c r="J13" s="254"/>
      <c r="K13" s="241"/>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3"/>
      <c r="BA13" s="2"/>
    </row>
    <row r="14" spans="1:53" ht="18.75" customHeight="1" x14ac:dyDescent="0.2">
      <c r="A14" s="231" t="s">
        <v>11</v>
      </c>
      <c r="B14" s="231"/>
      <c r="C14" s="231"/>
      <c r="D14" s="231"/>
      <c r="E14" s="231"/>
      <c r="F14" s="231"/>
      <c r="G14" s="231"/>
      <c r="H14" s="231"/>
      <c r="I14" s="231"/>
      <c r="J14" s="231"/>
      <c r="K14" s="12"/>
      <c r="L14" s="13"/>
      <c r="M14" s="13"/>
      <c r="N14" s="14"/>
      <c r="O14" s="255" t="s">
        <v>3</v>
      </c>
      <c r="P14" s="255"/>
      <c r="Q14" s="256"/>
      <c r="R14" s="256"/>
      <c r="S14" s="256"/>
      <c r="T14" s="15" t="s">
        <v>4</v>
      </c>
      <c r="U14" s="252" t="s">
        <v>272</v>
      </c>
      <c r="V14" s="252"/>
      <c r="W14" s="256"/>
      <c r="X14" s="256"/>
      <c r="Y14" s="257" t="s">
        <v>5</v>
      </c>
      <c r="Z14" s="257"/>
      <c r="AA14" s="256"/>
      <c r="AB14" s="256"/>
      <c r="AC14" s="15" t="s">
        <v>6</v>
      </c>
      <c r="AD14" s="252" t="s">
        <v>12</v>
      </c>
      <c r="AE14" s="252"/>
      <c r="AF14" s="252"/>
      <c r="AG14" s="252"/>
      <c r="AH14" s="255" t="s">
        <v>3</v>
      </c>
      <c r="AI14" s="255"/>
      <c r="AJ14" s="256"/>
      <c r="AK14" s="256"/>
      <c r="AL14" s="256"/>
      <c r="AM14" s="15" t="s">
        <v>4</v>
      </c>
      <c r="AN14" s="252" t="s">
        <v>272</v>
      </c>
      <c r="AO14" s="252"/>
      <c r="AP14" s="256"/>
      <c r="AQ14" s="256"/>
      <c r="AR14" s="258" t="s">
        <v>5</v>
      </c>
      <c r="AS14" s="258"/>
      <c r="AT14" s="256"/>
      <c r="AU14" s="256"/>
      <c r="AV14" s="15" t="s">
        <v>6</v>
      </c>
      <c r="AW14" s="15"/>
      <c r="AX14" s="15"/>
      <c r="AY14" s="15"/>
      <c r="AZ14" s="16"/>
    </row>
    <row r="15" spans="1:53" ht="18.75" customHeight="1" x14ac:dyDescent="0.2">
      <c r="A15" s="260" t="s">
        <v>13</v>
      </c>
      <c r="B15" s="260"/>
      <c r="C15" s="260"/>
      <c r="D15" s="260"/>
      <c r="E15" s="260"/>
      <c r="F15" s="260"/>
      <c r="G15" s="260"/>
      <c r="H15" s="260"/>
      <c r="I15" s="260"/>
      <c r="J15" s="260"/>
      <c r="K15" s="17"/>
      <c r="L15" s="18"/>
      <c r="M15" s="18"/>
      <c r="N15" s="19"/>
      <c r="O15" s="19"/>
      <c r="P15" s="19"/>
      <c r="Q15" s="19"/>
      <c r="R15" s="19"/>
      <c r="S15" s="19"/>
      <c r="T15" s="20"/>
      <c r="U15" s="20"/>
      <c r="V15" s="20"/>
      <c r="W15" s="21"/>
      <c r="X15" s="20"/>
      <c r="Y15" s="20"/>
      <c r="Z15" s="20"/>
      <c r="AA15" s="22"/>
      <c r="AB15" s="261"/>
      <c r="AC15" s="261"/>
      <c r="AD15" s="261"/>
      <c r="AE15" s="261"/>
      <c r="AF15" s="261"/>
      <c r="AG15" s="262" t="s">
        <v>14</v>
      </c>
      <c r="AH15" s="262"/>
      <c r="AI15" s="262"/>
      <c r="AJ15" s="21"/>
      <c r="AK15" s="20"/>
      <c r="AL15" s="20"/>
      <c r="AM15" s="20"/>
      <c r="AN15" s="22"/>
      <c r="AO15" s="22"/>
      <c r="AP15" s="22"/>
      <c r="AQ15" s="22"/>
      <c r="AR15" s="22"/>
      <c r="AS15" s="22"/>
      <c r="AT15" s="20"/>
      <c r="AU15" s="20"/>
      <c r="AV15" s="20"/>
      <c r="AW15" s="15"/>
      <c r="AX15" s="18"/>
      <c r="AY15" s="18"/>
      <c r="AZ15" s="23"/>
    </row>
    <row r="16" spans="1:53" ht="18.75" customHeight="1" x14ac:dyDescent="0.2">
      <c r="A16" s="24" t="s">
        <v>238</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1:60" ht="15" customHeight="1" x14ac:dyDescent="0.2">
      <c r="A17" s="231" t="s">
        <v>15</v>
      </c>
      <c r="B17" s="231"/>
      <c r="C17" s="231"/>
      <c r="D17" s="231"/>
      <c r="E17" s="231"/>
      <c r="F17" s="231"/>
      <c r="G17" s="231"/>
      <c r="H17" s="231"/>
      <c r="I17" s="231"/>
      <c r="J17" s="231"/>
      <c r="K17" s="167" t="s">
        <v>16</v>
      </c>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7" t="s">
        <v>17</v>
      </c>
      <c r="AR17" s="168"/>
      <c r="AS17" s="168"/>
      <c r="AT17" s="168"/>
      <c r="AU17" s="168"/>
      <c r="AV17" s="168"/>
      <c r="AW17" s="168"/>
      <c r="AX17" s="168"/>
      <c r="AY17" s="168"/>
      <c r="AZ17" s="169"/>
    </row>
    <row r="18" spans="1:60" s="5" customFormat="1" ht="7.5" customHeight="1" x14ac:dyDescent="0.2">
      <c r="A18" s="190" t="s">
        <v>18</v>
      </c>
      <c r="B18" s="191"/>
      <c r="C18" s="191"/>
      <c r="D18" s="191"/>
      <c r="E18" s="191"/>
      <c r="F18" s="191"/>
      <c r="G18" s="191"/>
      <c r="H18" s="191"/>
      <c r="I18" s="191"/>
      <c r="J18" s="192"/>
      <c r="K18" s="108"/>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26"/>
      <c r="AN18" s="52"/>
      <c r="AO18" s="52"/>
      <c r="AP18" s="52"/>
      <c r="AQ18" s="50"/>
      <c r="AR18" s="51"/>
      <c r="AS18" s="51"/>
      <c r="AT18" s="62"/>
      <c r="AU18" s="68"/>
      <c r="AV18" s="68"/>
      <c r="AW18" s="68"/>
      <c r="AX18" s="68"/>
      <c r="AY18" s="68"/>
      <c r="AZ18" s="69"/>
    </row>
    <row r="19" spans="1:60" s="5" customFormat="1" ht="15" x14ac:dyDescent="0.2">
      <c r="A19" s="193"/>
      <c r="B19" s="194"/>
      <c r="C19" s="194"/>
      <c r="D19" s="194"/>
      <c r="E19" s="194"/>
      <c r="F19" s="194"/>
      <c r="G19" s="194"/>
      <c r="H19" s="194"/>
      <c r="I19" s="194"/>
      <c r="J19" s="195"/>
      <c r="K19" s="170" t="s">
        <v>274</v>
      </c>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83">
        <f>IF(経費2B!AM47="",0,経費2B!AM47)</f>
        <v>0</v>
      </c>
      <c r="AR19" s="184"/>
      <c r="AS19" s="184"/>
      <c r="AT19" s="184"/>
      <c r="AU19" s="184"/>
      <c r="AV19" s="184"/>
      <c r="AW19" s="184"/>
      <c r="AX19" s="184"/>
      <c r="AY19" s="184"/>
      <c r="AZ19" s="63" t="s">
        <v>19</v>
      </c>
    </row>
    <row r="20" spans="1:60" s="5" customFormat="1" ht="7.5" customHeight="1" x14ac:dyDescent="0.2">
      <c r="A20" s="193"/>
      <c r="B20" s="194"/>
      <c r="C20" s="194"/>
      <c r="D20" s="194"/>
      <c r="E20" s="194"/>
      <c r="F20" s="194"/>
      <c r="G20" s="194"/>
      <c r="H20" s="194"/>
      <c r="I20" s="194"/>
      <c r="J20" s="195"/>
      <c r="K20" s="29"/>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67"/>
      <c r="AM20" s="54"/>
      <c r="AN20" s="54"/>
      <c r="AO20" s="54"/>
      <c r="AP20" s="54"/>
      <c r="AQ20" s="53"/>
      <c r="AR20" s="54"/>
      <c r="AS20" s="54"/>
      <c r="AT20" s="67"/>
      <c r="AU20" s="70"/>
      <c r="AV20" s="70"/>
      <c r="AW20" s="70"/>
      <c r="AX20" s="70"/>
      <c r="AY20" s="70"/>
      <c r="AZ20" s="71"/>
    </row>
    <row r="21" spans="1:60" s="5" customFormat="1" ht="7.5" customHeight="1" x14ac:dyDescent="0.2">
      <c r="A21" s="193"/>
      <c r="B21" s="194"/>
      <c r="C21" s="194"/>
      <c r="D21" s="194"/>
      <c r="E21" s="194"/>
      <c r="F21" s="194"/>
      <c r="G21" s="194"/>
      <c r="H21" s="194"/>
      <c r="I21" s="194"/>
      <c r="J21" s="195"/>
      <c r="K21" s="25"/>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N21" s="51"/>
      <c r="AO21" s="51"/>
      <c r="AP21" s="51"/>
      <c r="AQ21" s="50"/>
      <c r="AR21" s="51"/>
      <c r="AS21" s="51"/>
      <c r="AT21" s="62"/>
      <c r="AU21" s="68"/>
      <c r="AV21" s="68"/>
      <c r="AW21" s="68"/>
      <c r="AX21" s="68"/>
      <c r="AY21" s="68"/>
      <c r="AZ21" s="69"/>
    </row>
    <row r="22" spans="1:60" s="5" customFormat="1" ht="15" x14ac:dyDescent="0.2">
      <c r="A22" s="193"/>
      <c r="B22" s="194"/>
      <c r="C22" s="194"/>
      <c r="D22" s="194"/>
      <c r="E22" s="194"/>
      <c r="F22" s="194"/>
      <c r="G22" s="194"/>
      <c r="H22" s="194"/>
      <c r="I22" s="194"/>
      <c r="J22" s="195"/>
      <c r="K22" s="170" t="s">
        <v>275</v>
      </c>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83">
        <f>IF(経費2B!AM48="",0,経費2B!AM48)</f>
        <v>0</v>
      </c>
      <c r="AR22" s="185"/>
      <c r="AS22" s="185"/>
      <c r="AT22" s="185"/>
      <c r="AU22" s="185"/>
      <c r="AV22" s="185"/>
      <c r="AW22" s="185"/>
      <c r="AX22" s="185"/>
      <c r="AY22" s="185"/>
      <c r="AZ22" s="63" t="s">
        <v>19</v>
      </c>
    </row>
    <row r="23" spans="1:60" s="5" customFormat="1" ht="7.5" customHeight="1" x14ac:dyDescent="0.2">
      <c r="A23" s="196"/>
      <c r="B23" s="197"/>
      <c r="C23" s="197"/>
      <c r="D23" s="197"/>
      <c r="E23" s="197"/>
      <c r="F23" s="197"/>
      <c r="G23" s="197"/>
      <c r="H23" s="197"/>
      <c r="I23" s="197"/>
      <c r="J23" s="263"/>
      <c r="K23" s="29"/>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67"/>
      <c r="AM23" s="54"/>
      <c r="AN23" s="54"/>
      <c r="AO23" s="54"/>
      <c r="AP23" s="54"/>
      <c r="AQ23" s="53"/>
      <c r="AR23" s="54"/>
      <c r="AS23" s="54"/>
      <c r="AT23" s="67"/>
      <c r="AU23" s="70"/>
      <c r="AV23" s="70"/>
      <c r="AW23" s="70"/>
      <c r="AX23" s="70"/>
      <c r="AY23" s="70"/>
      <c r="AZ23" s="71"/>
    </row>
    <row r="24" spans="1:60" ht="7.5" customHeight="1" x14ac:dyDescent="0.2">
      <c r="A24" s="190" t="s">
        <v>241</v>
      </c>
      <c r="B24" s="191"/>
      <c r="C24" s="191"/>
      <c r="D24" s="191"/>
      <c r="E24" s="191"/>
      <c r="F24" s="191"/>
      <c r="G24" s="191"/>
      <c r="H24" s="191"/>
      <c r="I24" s="191"/>
      <c r="J24" s="192"/>
      <c r="K24" s="190"/>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N24" s="37"/>
      <c r="AO24" s="37"/>
      <c r="AP24" s="37"/>
      <c r="AQ24" s="36"/>
      <c r="AR24" s="37"/>
      <c r="AS24" s="37"/>
      <c r="AT24" s="37"/>
      <c r="AU24" s="73"/>
      <c r="AV24" s="73"/>
      <c r="AW24" s="73"/>
      <c r="AX24" s="73"/>
      <c r="AY24" s="73"/>
      <c r="AZ24" s="74"/>
    </row>
    <row r="25" spans="1:60" ht="18" x14ac:dyDescent="0.2">
      <c r="A25" s="193"/>
      <c r="B25" s="194"/>
      <c r="C25" s="194"/>
      <c r="D25" s="194"/>
      <c r="E25" s="194"/>
      <c r="F25" s="194"/>
      <c r="G25" s="194"/>
      <c r="H25" s="194"/>
      <c r="I25" s="194"/>
      <c r="J25" s="195"/>
      <c r="K25" s="60" t="s">
        <v>252</v>
      </c>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9"/>
      <c r="AN25" s="59"/>
      <c r="AO25" s="59"/>
      <c r="AP25" s="59"/>
      <c r="AQ25" s="186">
        <f>IF(経費2B!AM42="",0,経費2B!AM42)</f>
        <v>0</v>
      </c>
      <c r="AR25" s="185"/>
      <c r="AS25" s="185"/>
      <c r="AT25" s="185"/>
      <c r="AU25" s="185"/>
      <c r="AV25" s="185"/>
      <c r="AW25" s="185"/>
      <c r="AX25" s="185"/>
      <c r="AY25" s="185"/>
      <c r="AZ25" s="63" t="s">
        <v>19</v>
      </c>
    </row>
    <row r="26" spans="1:60" ht="7.8" customHeight="1" x14ac:dyDescent="0.2">
      <c r="A26" s="193"/>
      <c r="B26" s="194"/>
      <c r="C26" s="194"/>
      <c r="D26" s="194"/>
      <c r="E26" s="194"/>
      <c r="F26" s="194"/>
      <c r="G26" s="194"/>
      <c r="H26" s="194"/>
      <c r="I26" s="194"/>
      <c r="J26" s="195"/>
      <c r="K26" s="196"/>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46"/>
      <c r="AN26" s="46"/>
      <c r="AO26" s="46"/>
      <c r="AP26" s="46"/>
      <c r="AQ26" s="56"/>
      <c r="AR26" s="57"/>
      <c r="AS26" s="57"/>
      <c r="AT26" s="57"/>
      <c r="AU26" s="76"/>
      <c r="AV26" s="76"/>
      <c r="AW26" s="76"/>
      <c r="AX26" s="76"/>
      <c r="AY26" s="76"/>
      <c r="AZ26" s="77"/>
    </row>
    <row r="27" spans="1:60" s="160" customFormat="1" ht="18" customHeight="1" x14ac:dyDescent="0.45">
      <c r="A27" s="175" t="s">
        <v>331</v>
      </c>
      <c r="B27" s="274"/>
      <c r="C27" s="274"/>
      <c r="D27" s="274"/>
      <c r="E27" s="274"/>
      <c r="F27" s="274"/>
      <c r="G27" s="274"/>
      <c r="H27" s="274"/>
      <c r="I27" s="274"/>
      <c r="J27" s="275"/>
      <c r="K27" s="156" t="s">
        <v>255</v>
      </c>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8"/>
      <c r="AN27" s="158"/>
      <c r="AO27" s="158"/>
      <c r="AP27" s="158"/>
      <c r="AQ27" s="181">
        <f>IF(経費2B!AM45="",0,経費2B!AM45)</f>
        <v>0</v>
      </c>
      <c r="AR27" s="182"/>
      <c r="AS27" s="182"/>
      <c r="AT27" s="182"/>
      <c r="AU27" s="182"/>
      <c r="AV27" s="182"/>
      <c r="AW27" s="182"/>
      <c r="AX27" s="182"/>
      <c r="AY27" s="182"/>
      <c r="AZ27" s="159" t="s">
        <v>19</v>
      </c>
    </row>
    <row r="28" spans="1:60" ht="16.8" customHeight="1" x14ac:dyDescent="0.2">
      <c r="A28" s="178"/>
      <c r="B28" s="276"/>
      <c r="C28" s="276"/>
      <c r="D28" s="276"/>
      <c r="E28" s="276"/>
      <c r="F28" s="276"/>
      <c r="G28" s="276"/>
      <c r="H28" s="276"/>
      <c r="I28" s="276"/>
      <c r="J28" s="277"/>
      <c r="K28" s="170" t="s">
        <v>22</v>
      </c>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4"/>
      <c r="AQ28" s="154"/>
      <c r="AR28" s="155"/>
      <c r="AS28" s="155"/>
      <c r="AT28" s="155"/>
      <c r="AU28" s="155"/>
      <c r="AV28" s="155"/>
      <c r="AW28" s="155"/>
      <c r="AX28" s="155"/>
      <c r="AY28" s="155"/>
      <c r="AZ28" s="147"/>
    </row>
    <row r="29" spans="1:60" ht="18.75" customHeight="1" x14ac:dyDescent="0.2">
      <c r="A29" s="188" t="s">
        <v>260</v>
      </c>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31"/>
      <c r="AV29" s="31"/>
      <c r="AW29" s="31"/>
      <c r="AX29" s="31"/>
      <c r="AY29" s="31"/>
      <c r="AZ29" s="31"/>
    </row>
    <row r="30" spans="1:60" s="5" customFormat="1" ht="7.5" customHeight="1" x14ac:dyDescent="0.2">
      <c r="A30" s="200" t="s">
        <v>253</v>
      </c>
      <c r="B30" s="201"/>
      <c r="C30" s="201"/>
      <c r="D30" s="201"/>
      <c r="E30" s="201"/>
      <c r="F30" s="201"/>
      <c r="G30" s="201"/>
      <c r="H30" s="201"/>
      <c r="I30" s="201"/>
      <c r="J30" s="202"/>
      <c r="K30" s="175"/>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7"/>
      <c r="AQ30" s="172"/>
      <c r="AR30" s="173"/>
      <c r="AS30" s="173"/>
      <c r="AT30" s="173"/>
      <c r="AU30" s="173"/>
      <c r="AV30" s="173"/>
      <c r="AW30" s="173"/>
      <c r="AX30" s="173"/>
      <c r="AY30" s="173"/>
      <c r="AZ30" s="47"/>
      <c r="BH30" s="6"/>
    </row>
    <row r="31" spans="1:60" s="5" customFormat="1" ht="15" x14ac:dyDescent="0.2">
      <c r="A31" s="203"/>
      <c r="B31" s="204"/>
      <c r="C31" s="204"/>
      <c r="D31" s="204"/>
      <c r="E31" s="204"/>
      <c r="F31" s="204"/>
      <c r="G31" s="204"/>
      <c r="H31" s="204"/>
      <c r="I31" s="204"/>
      <c r="J31" s="205"/>
      <c r="K31" s="170" t="s">
        <v>254</v>
      </c>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4"/>
      <c r="AQ31" s="184">
        <f>IF(経費3B!AK41="",0,経費3B!AK41)</f>
        <v>0</v>
      </c>
      <c r="AR31" s="184"/>
      <c r="AS31" s="184"/>
      <c r="AT31" s="184"/>
      <c r="AU31" s="184"/>
      <c r="AV31" s="184"/>
      <c r="AW31" s="184"/>
      <c r="AX31" s="184"/>
      <c r="AY31" s="184"/>
      <c r="AZ31" s="28" t="s">
        <v>19</v>
      </c>
    </row>
    <row r="32" spans="1:60" s="5" customFormat="1" ht="7.5" customHeight="1" x14ac:dyDescent="0.2">
      <c r="A32" s="206"/>
      <c r="B32" s="207"/>
      <c r="C32" s="207"/>
      <c r="D32" s="207"/>
      <c r="E32" s="207"/>
      <c r="F32" s="207"/>
      <c r="G32" s="207"/>
      <c r="H32" s="207"/>
      <c r="I32" s="207"/>
      <c r="J32" s="208"/>
      <c r="K32" s="178"/>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80"/>
      <c r="AQ32" s="221"/>
      <c r="AR32" s="222"/>
      <c r="AS32" s="222"/>
      <c r="AT32" s="222"/>
      <c r="AU32" s="222"/>
      <c r="AV32" s="222"/>
      <c r="AW32" s="222"/>
      <c r="AX32" s="222"/>
      <c r="AY32" s="48"/>
      <c r="AZ32" s="49"/>
    </row>
    <row r="33" spans="1:52" s="5" customFormat="1" ht="18.75" customHeight="1" x14ac:dyDescent="0.2">
      <c r="A33" s="188" t="s">
        <v>261</v>
      </c>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32"/>
      <c r="AV33" s="32"/>
      <c r="AW33" s="32"/>
      <c r="AX33" s="32"/>
      <c r="AY33" s="32"/>
      <c r="AZ33" s="32"/>
    </row>
    <row r="34" spans="1:52" s="5" customFormat="1" ht="22.5" customHeight="1" x14ac:dyDescent="0.2">
      <c r="A34" s="198" t="s">
        <v>242</v>
      </c>
      <c r="B34" s="198"/>
      <c r="C34" s="198"/>
      <c r="D34" s="198"/>
      <c r="E34" s="198"/>
      <c r="F34" s="198"/>
      <c r="G34" s="198"/>
      <c r="H34" s="198"/>
      <c r="I34" s="198"/>
      <c r="J34" s="198"/>
      <c r="K34" s="271" t="s">
        <v>246</v>
      </c>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9"/>
      <c r="AQ34" s="228">
        <f>ROUNDDOWN(SUM(AQ19:AQ22,AQ31)*0.2,0)</f>
        <v>0</v>
      </c>
      <c r="AR34" s="229"/>
      <c r="AS34" s="229"/>
      <c r="AT34" s="229"/>
      <c r="AU34" s="229"/>
      <c r="AV34" s="229"/>
      <c r="AW34" s="229"/>
      <c r="AX34" s="229"/>
      <c r="AY34" s="229"/>
      <c r="AZ34" s="55" t="s">
        <v>240</v>
      </c>
    </row>
    <row r="35" spans="1:52" s="5" customFormat="1" ht="22.5" customHeight="1" x14ac:dyDescent="0.2">
      <c r="A35" s="198" t="s">
        <v>243</v>
      </c>
      <c r="B35" s="198"/>
      <c r="C35" s="198"/>
      <c r="D35" s="198"/>
      <c r="E35" s="198"/>
      <c r="F35" s="198"/>
      <c r="G35" s="198"/>
      <c r="H35" s="198"/>
      <c r="I35" s="198"/>
      <c r="J35" s="198"/>
      <c r="K35" s="271" t="s">
        <v>247</v>
      </c>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9"/>
      <c r="AQ35" s="228">
        <f>ROUNDDOWN(SUM(AQ19:AQ22,AQ34,AQ31)*0.3,0)</f>
        <v>0</v>
      </c>
      <c r="AR35" s="229"/>
      <c r="AS35" s="229"/>
      <c r="AT35" s="229"/>
      <c r="AU35" s="229"/>
      <c r="AV35" s="229"/>
      <c r="AW35" s="229"/>
      <c r="AX35" s="229"/>
      <c r="AY35" s="229"/>
      <c r="AZ35" s="55" t="s">
        <v>19</v>
      </c>
    </row>
    <row r="36" spans="1:52" ht="22.5" customHeight="1" x14ac:dyDescent="0.2">
      <c r="A36" s="198" t="s">
        <v>244</v>
      </c>
      <c r="B36" s="198"/>
      <c r="C36" s="198"/>
      <c r="D36" s="198"/>
      <c r="E36" s="198"/>
      <c r="F36" s="198"/>
      <c r="G36" s="198"/>
      <c r="H36" s="198"/>
      <c r="I36" s="198"/>
      <c r="J36" s="198"/>
      <c r="K36" s="271" t="s">
        <v>248</v>
      </c>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9"/>
      <c r="AQ36" s="228">
        <f>ROUNDDOWN(SUM(AQ25:AQ27)*0.2,0)</f>
        <v>0</v>
      </c>
      <c r="AR36" s="229"/>
      <c r="AS36" s="229"/>
      <c r="AT36" s="229"/>
      <c r="AU36" s="229"/>
      <c r="AV36" s="229"/>
      <c r="AW36" s="229"/>
      <c r="AX36" s="229"/>
      <c r="AY36" s="229"/>
      <c r="AZ36" s="55" t="s">
        <v>19</v>
      </c>
    </row>
    <row r="37" spans="1:52" ht="22.5" customHeight="1" x14ac:dyDescent="0.2">
      <c r="A37" s="198" t="s">
        <v>245</v>
      </c>
      <c r="B37" s="198"/>
      <c r="C37" s="198"/>
      <c r="D37" s="198"/>
      <c r="E37" s="198"/>
      <c r="F37" s="198"/>
      <c r="G37" s="198"/>
      <c r="H37" s="198"/>
      <c r="I37" s="198"/>
      <c r="J37" s="198"/>
      <c r="K37" s="271" t="s">
        <v>249</v>
      </c>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3"/>
      <c r="AQ37" s="228">
        <f>ROUNDDOWN(SUM(AQ25:AQ27,AQ36)*0.3,0)</f>
        <v>0</v>
      </c>
      <c r="AR37" s="229"/>
      <c r="AS37" s="229"/>
      <c r="AT37" s="229"/>
      <c r="AU37" s="229"/>
      <c r="AV37" s="229"/>
      <c r="AW37" s="229"/>
      <c r="AX37" s="229"/>
      <c r="AY37" s="229"/>
      <c r="AZ37" s="55" t="s">
        <v>19</v>
      </c>
    </row>
    <row r="38" spans="1:52" ht="15" customHeight="1" x14ac:dyDescent="0.2">
      <c r="A38" s="198" t="s">
        <v>21</v>
      </c>
      <c r="B38" s="198"/>
      <c r="C38" s="198"/>
      <c r="D38" s="198"/>
      <c r="E38" s="198"/>
      <c r="F38" s="198"/>
      <c r="G38" s="198"/>
      <c r="H38" s="198"/>
      <c r="I38" s="198"/>
      <c r="J38" s="198"/>
      <c r="K38" s="271" t="s">
        <v>250</v>
      </c>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3"/>
      <c r="AQ38" s="228">
        <f>SUM(AQ19:AQ27,AQ31,AQ34:AQ37)</f>
        <v>0</v>
      </c>
      <c r="AR38" s="229"/>
      <c r="AS38" s="229"/>
      <c r="AT38" s="229"/>
      <c r="AU38" s="229"/>
      <c r="AV38" s="229"/>
      <c r="AW38" s="229"/>
      <c r="AX38" s="229"/>
      <c r="AY38" s="229"/>
      <c r="AZ38" s="55" t="s">
        <v>19</v>
      </c>
    </row>
    <row r="39" spans="1:52" s="117" customFormat="1" ht="18.75" customHeight="1" x14ac:dyDescent="0.2">
      <c r="A39" s="114" t="s">
        <v>278</v>
      </c>
      <c r="B39" s="99"/>
      <c r="C39" s="99"/>
      <c r="D39" s="99"/>
      <c r="E39" s="99"/>
      <c r="F39" s="99"/>
      <c r="G39" s="99"/>
      <c r="H39" s="99"/>
      <c r="I39" s="99"/>
      <c r="J39" s="99"/>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6"/>
      <c r="AV39" s="116"/>
      <c r="AW39" s="116"/>
      <c r="AX39" s="116"/>
      <c r="AY39" s="116"/>
      <c r="AZ39" s="116"/>
    </row>
    <row r="40" spans="1:52" s="117" customFormat="1" ht="16.5" customHeight="1" thickBot="1" x14ac:dyDescent="0.25">
      <c r="A40" s="254" t="s">
        <v>15</v>
      </c>
      <c r="B40" s="254"/>
      <c r="C40" s="254"/>
      <c r="D40" s="254"/>
      <c r="E40" s="254"/>
      <c r="F40" s="254"/>
      <c r="G40" s="254"/>
      <c r="H40" s="254"/>
      <c r="I40" s="254"/>
      <c r="J40" s="254"/>
      <c r="K40" s="223" t="s">
        <v>16</v>
      </c>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5"/>
      <c r="AQ40" s="223" t="s">
        <v>17</v>
      </c>
      <c r="AR40" s="224"/>
      <c r="AS40" s="224"/>
      <c r="AT40" s="224"/>
      <c r="AU40" s="224"/>
      <c r="AV40" s="224"/>
      <c r="AW40" s="224"/>
      <c r="AX40" s="224"/>
      <c r="AY40" s="224"/>
      <c r="AZ40" s="225"/>
    </row>
    <row r="41" spans="1:52" s="117" customFormat="1" ht="15" customHeight="1" thickBot="1" x14ac:dyDescent="0.25">
      <c r="A41" s="267" t="s">
        <v>280</v>
      </c>
      <c r="B41" s="267"/>
      <c r="C41" s="267"/>
      <c r="D41" s="267"/>
      <c r="E41" s="267"/>
      <c r="F41" s="267"/>
      <c r="G41" s="267"/>
      <c r="H41" s="267"/>
      <c r="I41" s="267"/>
      <c r="J41" s="267"/>
      <c r="K41" s="161" t="s">
        <v>276</v>
      </c>
      <c r="L41" s="118"/>
      <c r="M41" s="118"/>
      <c r="N41" s="118"/>
      <c r="O41" s="118"/>
      <c r="P41" s="118"/>
      <c r="Q41" s="118"/>
      <c r="R41" s="118"/>
      <c r="S41" s="118"/>
      <c r="T41" s="118"/>
      <c r="U41" s="118"/>
      <c r="V41" s="118"/>
      <c r="W41" s="118"/>
      <c r="X41" s="268"/>
      <c r="Y41" s="269"/>
      <c r="Z41" s="118" t="s">
        <v>277</v>
      </c>
      <c r="AA41" s="118"/>
      <c r="AB41" s="118"/>
      <c r="AC41" s="118"/>
      <c r="AD41" s="118"/>
      <c r="AE41" s="118"/>
      <c r="AF41" s="118"/>
      <c r="AG41" s="118"/>
      <c r="AH41" s="118"/>
      <c r="AI41" s="118"/>
      <c r="AJ41" s="118"/>
      <c r="AK41" s="118"/>
      <c r="AL41" s="118"/>
      <c r="AM41" s="119"/>
      <c r="AN41" s="119"/>
      <c r="AO41" s="119"/>
      <c r="AP41" s="119"/>
      <c r="AQ41" s="226">
        <f>10000*X41</f>
        <v>0</v>
      </c>
      <c r="AR41" s="227"/>
      <c r="AS41" s="227"/>
      <c r="AT41" s="227" t="s">
        <v>19</v>
      </c>
      <c r="AU41" s="227"/>
      <c r="AV41" s="227"/>
      <c r="AW41" s="227"/>
      <c r="AX41" s="227"/>
      <c r="AY41" s="227"/>
      <c r="AZ41" s="120" t="s">
        <v>19</v>
      </c>
    </row>
    <row r="42" spans="1:52" s="117" customFormat="1" ht="15" customHeight="1" x14ac:dyDescent="0.2">
      <c r="A42" s="267" t="s">
        <v>23</v>
      </c>
      <c r="B42" s="267"/>
      <c r="C42" s="267"/>
      <c r="D42" s="267"/>
      <c r="E42" s="267"/>
      <c r="F42" s="267"/>
      <c r="G42" s="267"/>
      <c r="H42" s="267"/>
      <c r="I42" s="267"/>
      <c r="J42" s="267"/>
      <c r="K42" s="267" t="s">
        <v>281</v>
      </c>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70"/>
      <c r="AM42" s="119"/>
      <c r="AN42" s="119"/>
      <c r="AO42" s="119"/>
      <c r="AP42" s="119"/>
      <c r="AQ42" s="226">
        <f>AQ41</f>
        <v>0</v>
      </c>
      <c r="AR42" s="227"/>
      <c r="AS42" s="227"/>
      <c r="AT42" s="227" t="s">
        <v>19</v>
      </c>
      <c r="AU42" s="227"/>
      <c r="AV42" s="227"/>
      <c r="AW42" s="227"/>
      <c r="AX42" s="227"/>
      <c r="AY42" s="227"/>
      <c r="AZ42" s="120" t="s">
        <v>19</v>
      </c>
    </row>
    <row r="43" spans="1:52" ht="18.75" customHeight="1" x14ac:dyDescent="0.2">
      <c r="A43" s="24" t="s">
        <v>279</v>
      </c>
      <c r="B43" s="10"/>
      <c r="C43" s="10"/>
      <c r="D43" s="10"/>
      <c r="E43" s="10"/>
      <c r="F43" s="10"/>
      <c r="G43" s="10"/>
      <c r="H43" s="10"/>
      <c r="I43" s="10"/>
      <c r="J43" s="10"/>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row>
    <row r="44" spans="1:52" ht="15" customHeight="1" x14ac:dyDescent="0.2">
      <c r="A44" s="231" t="s">
        <v>15</v>
      </c>
      <c r="B44" s="231"/>
      <c r="C44" s="231"/>
      <c r="D44" s="231"/>
      <c r="E44" s="231"/>
      <c r="F44" s="231"/>
      <c r="G44" s="231"/>
      <c r="H44" s="231"/>
      <c r="I44" s="231"/>
      <c r="J44" s="231"/>
      <c r="K44" s="223" t="s">
        <v>16</v>
      </c>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5"/>
      <c r="AQ44" s="223" t="s">
        <v>17</v>
      </c>
      <c r="AR44" s="224"/>
      <c r="AS44" s="224"/>
      <c r="AT44" s="224"/>
      <c r="AU44" s="224"/>
      <c r="AV44" s="224"/>
      <c r="AW44" s="224"/>
      <c r="AX44" s="224"/>
      <c r="AY44" s="224"/>
      <c r="AZ44" s="225"/>
    </row>
    <row r="45" spans="1:52" s="5" customFormat="1" ht="22.5" customHeight="1" thickBot="1" x14ac:dyDescent="0.25">
      <c r="A45" s="209" t="s">
        <v>24</v>
      </c>
      <c r="B45" s="210"/>
      <c r="C45" s="210"/>
      <c r="D45" s="210"/>
      <c r="E45" s="210"/>
      <c r="F45" s="210"/>
      <c r="G45" s="210"/>
      <c r="H45" s="210"/>
      <c r="I45" s="210"/>
      <c r="J45" s="211"/>
      <c r="K45" s="218" t="s">
        <v>313</v>
      </c>
      <c r="L45" s="219"/>
      <c r="M45" s="219"/>
      <c r="N45" s="219"/>
      <c r="O45" s="219"/>
      <c r="P45" s="220">
        <v>150000</v>
      </c>
      <c r="Q45" s="220"/>
      <c r="R45" s="220"/>
      <c r="S45" s="32" t="s">
        <v>19</v>
      </c>
      <c r="T45" s="32"/>
      <c r="U45" s="34"/>
      <c r="V45" s="34"/>
      <c r="W45" s="34"/>
      <c r="X45" s="34"/>
      <c r="Y45" s="34"/>
      <c r="Z45" s="34"/>
      <c r="AA45" s="34"/>
      <c r="AB45" s="34"/>
      <c r="AC45" s="34"/>
      <c r="AD45" s="34"/>
      <c r="AE45" s="34"/>
      <c r="AF45" s="34"/>
      <c r="AG45" s="34"/>
      <c r="AH45" s="34"/>
      <c r="AI45" s="34"/>
      <c r="AJ45" s="34"/>
      <c r="AK45" s="34"/>
      <c r="AL45" s="34"/>
      <c r="AM45" s="107"/>
      <c r="AN45" s="107"/>
      <c r="AO45" s="107"/>
      <c r="AP45" s="121"/>
      <c r="AQ45" s="289">
        <f>P45</f>
        <v>150000</v>
      </c>
      <c r="AR45" s="290"/>
      <c r="AS45" s="290"/>
      <c r="AT45" s="290"/>
      <c r="AU45" s="290"/>
      <c r="AV45" s="290"/>
      <c r="AW45" s="290"/>
      <c r="AX45" s="290"/>
      <c r="AY45" s="290"/>
      <c r="AZ45" s="102" t="s">
        <v>19</v>
      </c>
    </row>
    <row r="46" spans="1:52" ht="15" customHeight="1" thickBot="1" x14ac:dyDescent="0.25">
      <c r="A46" s="212"/>
      <c r="B46" s="213"/>
      <c r="C46" s="213"/>
      <c r="D46" s="213"/>
      <c r="E46" s="213"/>
      <c r="F46" s="213"/>
      <c r="G46" s="213"/>
      <c r="H46" s="213"/>
      <c r="I46" s="213"/>
      <c r="J46" s="214"/>
      <c r="K46" s="218" t="s">
        <v>314</v>
      </c>
      <c r="L46" s="219"/>
      <c r="M46" s="219"/>
      <c r="N46" s="219"/>
      <c r="O46" s="219"/>
      <c r="P46" s="266">
        <v>50000</v>
      </c>
      <c r="Q46" s="266"/>
      <c r="R46" s="162" t="s">
        <v>25</v>
      </c>
      <c r="S46" s="32"/>
      <c r="T46" s="32"/>
      <c r="U46" s="32"/>
      <c r="V46" s="284"/>
      <c r="W46" s="285"/>
      <c r="X46" s="163" t="s">
        <v>26</v>
      </c>
      <c r="Y46" s="32"/>
      <c r="Z46" s="32"/>
      <c r="AA46" s="32"/>
      <c r="AB46" s="32"/>
      <c r="AC46" s="32"/>
      <c r="AD46" s="32"/>
      <c r="AE46" s="32"/>
      <c r="AF46" s="32"/>
      <c r="AG46" s="32"/>
      <c r="AH46" s="32"/>
      <c r="AI46" s="32"/>
      <c r="AJ46" s="32"/>
      <c r="AK46" s="32"/>
      <c r="AL46" s="32"/>
      <c r="AM46" s="107"/>
      <c r="AN46" s="107"/>
      <c r="AO46" s="107"/>
      <c r="AP46" s="121"/>
      <c r="AQ46" s="291">
        <f>P46*V46</f>
        <v>0</v>
      </c>
      <c r="AR46" s="173"/>
      <c r="AS46" s="173"/>
      <c r="AT46" s="173"/>
      <c r="AU46" s="173"/>
      <c r="AV46" s="173"/>
      <c r="AW46" s="173"/>
      <c r="AX46" s="173"/>
      <c r="AY46" s="173"/>
      <c r="AZ46" s="106" t="s">
        <v>19</v>
      </c>
    </row>
    <row r="47" spans="1:52" ht="15" customHeight="1" x14ac:dyDescent="0.2">
      <c r="A47" s="212"/>
      <c r="B47" s="213"/>
      <c r="C47" s="213"/>
      <c r="D47" s="213"/>
      <c r="E47" s="213"/>
      <c r="F47" s="213"/>
      <c r="G47" s="213"/>
      <c r="H47" s="213"/>
      <c r="I47" s="213"/>
      <c r="J47" s="214"/>
      <c r="K47" s="218" t="s">
        <v>315</v>
      </c>
      <c r="L47" s="219"/>
      <c r="M47" s="219"/>
      <c r="N47" s="219"/>
      <c r="O47" s="219"/>
      <c r="P47" s="266">
        <v>20000</v>
      </c>
      <c r="Q47" s="266"/>
      <c r="R47" s="163" t="s">
        <v>27</v>
      </c>
      <c r="S47" s="32"/>
      <c r="T47" s="32"/>
      <c r="U47" s="32"/>
      <c r="V47" s="30"/>
      <c r="W47" s="30"/>
      <c r="X47" s="32"/>
      <c r="Y47" s="32"/>
      <c r="Z47" s="32"/>
      <c r="AA47" s="32"/>
      <c r="AB47" s="32"/>
      <c r="AC47" s="32"/>
      <c r="AD47" s="32"/>
      <c r="AE47" s="32"/>
      <c r="AF47" s="32"/>
      <c r="AG47" s="32"/>
      <c r="AH47" s="32"/>
      <c r="AI47" s="32"/>
      <c r="AJ47" s="32"/>
      <c r="AK47" s="32"/>
      <c r="AL47" s="32"/>
      <c r="AM47" s="107"/>
      <c r="AN47" s="107"/>
      <c r="AO47" s="107"/>
      <c r="AP47" s="121"/>
      <c r="AQ47" s="293"/>
      <c r="AR47" s="294"/>
      <c r="AS47" s="294"/>
      <c r="AT47" s="294"/>
      <c r="AU47" s="294"/>
      <c r="AV47" s="294"/>
      <c r="AW47" s="294"/>
      <c r="AX47" s="294"/>
      <c r="AY47" s="294"/>
      <c r="AZ47" s="295"/>
    </row>
    <row r="48" spans="1:52" ht="15" customHeight="1" x14ac:dyDescent="0.2">
      <c r="A48" s="215"/>
      <c r="B48" s="216"/>
      <c r="C48" s="216"/>
      <c r="D48" s="216"/>
      <c r="E48" s="216"/>
      <c r="F48" s="216"/>
      <c r="G48" s="216"/>
      <c r="H48" s="216"/>
      <c r="I48" s="216"/>
      <c r="J48" s="217"/>
      <c r="K48" s="264" t="s">
        <v>332</v>
      </c>
      <c r="L48" s="265"/>
      <c r="M48" s="265"/>
      <c r="N48" s="265"/>
      <c r="O48" s="265"/>
      <c r="P48" s="266">
        <v>20000</v>
      </c>
      <c r="Q48" s="266"/>
      <c r="R48" s="163" t="s">
        <v>27</v>
      </c>
      <c r="S48" s="32"/>
      <c r="T48" s="32"/>
      <c r="U48" s="32"/>
      <c r="V48" s="32"/>
      <c r="W48" s="32"/>
      <c r="X48" s="32"/>
      <c r="Y48" s="32"/>
      <c r="Z48" s="32"/>
      <c r="AA48" s="32"/>
      <c r="AB48" s="32"/>
      <c r="AC48" s="32"/>
      <c r="AD48" s="32"/>
      <c r="AE48" s="32"/>
      <c r="AF48" s="32"/>
      <c r="AG48" s="32"/>
      <c r="AH48" s="32"/>
      <c r="AI48" s="32"/>
      <c r="AJ48" s="32"/>
      <c r="AK48" s="32"/>
      <c r="AL48" s="32"/>
      <c r="AM48" s="107"/>
      <c r="AN48" s="107"/>
      <c r="AO48" s="107"/>
      <c r="AP48" s="121"/>
      <c r="AQ48" s="296"/>
      <c r="AR48" s="297"/>
      <c r="AS48" s="297"/>
      <c r="AT48" s="297"/>
      <c r="AU48" s="297"/>
      <c r="AV48" s="297"/>
      <c r="AW48" s="297"/>
      <c r="AX48" s="297"/>
      <c r="AY48" s="297"/>
      <c r="AZ48" s="298"/>
    </row>
    <row r="49" spans="1:52" ht="15" customHeight="1" x14ac:dyDescent="0.2">
      <c r="A49" s="198" t="s">
        <v>309</v>
      </c>
      <c r="B49" s="198"/>
      <c r="C49" s="198"/>
      <c r="D49" s="198"/>
      <c r="E49" s="198"/>
      <c r="F49" s="198"/>
      <c r="G49" s="198"/>
      <c r="H49" s="198"/>
      <c r="I49" s="198"/>
      <c r="J49" s="198"/>
      <c r="K49" s="198" t="s">
        <v>316</v>
      </c>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9"/>
      <c r="AM49" s="105"/>
      <c r="AN49" s="105"/>
      <c r="AO49" s="105"/>
      <c r="AP49" s="105"/>
      <c r="AQ49" s="228">
        <f>SUM(AQ45:AQ46)</f>
        <v>150000</v>
      </c>
      <c r="AR49" s="292"/>
      <c r="AS49" s="292"/>
      <c r="AT49" s="292"/>
      <c r="AU49" s="292"/>
      <c r="AV49" s="292"/>
      <c r="AW49" s="292"/>
      <c r="AX49" s="292"/>
      <c r="AY49" s="292"/>
      <c r="AZ49" s="106" t="s">
        <v>19</v>
      </c>
    </row>
    <row r="50" spans="1:52" s="5" customFormat="1" ht="18.75" customHeight="1" x14ac:dyDescent="0.2">
      <c r="A50" s="114" t="s">
        <v>310</v>
      </c>
      <c r="B50" s="99"/>
      <c r="C50" s="99"/>
      <c r="D50" s="99"/>
      <c r="E50" s="99"/>
      <c r="F50" s="99"/>
      <c r="G50" s="99"/>
      <c r="H50" s="99"/>
      <c r="I50" s="99"/>
      <c r="J50" s="99"/>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6"/>
      <c r="AV50" s="116"/>
      <c r="AW50" s="116"/>
      <c r="AX50" s="116"/>
      <c r="AY50" s="116"/>
      <c r="AZ50" s="116"/>
    </row>
    <row r="51" spans="1:52" s="5" customFormat="1" ht="18.75" customHeight="1" x14ac:dyDescent="0.2">
      <c r="A51" s="254" t="s">
        <v>15</v>
      </c>
      <c r="B51" s="254"/>
      <c r="C51" s="254"/>
      <c r="D51" s="254"/>
      <c r="E51" s="254"/>
      <c r="F51" s="254"/>
      <c r="G51" s="254"/>
      <c r="H51" s="254"/>
      <c r="I51" s="254"/>
      <c r="J51" s="254"/>
      <c r="K51" s="223" t="s">
        <v>16</v>
      </c>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5"/>
      <c r="AQ51" s="223" t="s">
        <v>17</v>
      </c>
      <c r="AR51" s="224"/>
      <c r="AS51" s="224"/>
      <c r="AT51" s="224"/>
      <c r="AU51" s="224"/>
      <c r="AV51" s="224"/>
      <c r="AW51" s="224"/>
      <c r="AX51" s="224"/>
      <c r="AY51" s="224"/>
      <c r="AZ51" s="225"/>
    </row>
    <row r="52" spans="1:52" s="5" customFormat="1" ht="15" customHeight="1" x14ac:dyDescent="0.2">
      <c r="A52" s="267" t="s">
        <v>317</v>
      </c>
      <c r="B52" s="267"/>
      <c r="C52" s="267"/>
      <c r="D52" s="267"/>
      <c r="E52" s="267"/>
      <c r="F52" s="267"/>
      <c r="G52" s="267"/>
      <c r="H52" s="267"/>
      <c r="I52" s="267"/>
      <c r="J52" s="267"/>
      <c r="K52" s="318" t="s">
        <v>307</v>
      </c>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20"/>
      <c r="AQ52" s="226">
        <v>0</v>
      </c>
      <c r="AR52" s="227"/>
      <c r="AS52" s="227"/>
      <c r="AT52" s="227"/>
      <c r="AU52" s="227"/>
      <c r="AV52" s="227"/>
      <c r="AW52" s="227"/>
      <c r="AX52" s="227"/>
      <c r="AY52" s="227"/>
      <c r="AZ52" s="120" t="s">
        <v>19</v>
      </c>
    </row>
    <row r="53" spans="1:52" s="5" customFormat="1" ht="15" customHeight="1" x14ac:dyDescent="0.2">
      <c r="A53" s="267" t="s">
        <v>318</v>
      </c>
      <c r="B53" s="321"/>
      <c r="C53" s="321"/>
      <c r="D53" s="321"/>
      <c r="E53" s="321"/>
      <c r="F53" s="321"/>
      <c r="G53" s="321"/>
      <c r="H53" s="321"/>
      <c r="I53" s="321"/>
      <c r="J53" s="321"/>
      <c r="K53" s="318" t="s">
        <v>308</v>
      </c>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20"/>
      <c r="AQ53" s="226">
        <v>0</v>
      </c>
      <c r="AR53" s="227"/>
      <c r="AS53" s="227"/>
      <c r="AT53" s="227" t="s">
        <v>19</v>
      </c>
      <c r="AU53" s="227"/>
      <c r="AV53" s="227"/>
      <c r="AW53" s="227"/>
      <c r="AX53" s="227"/>
      <c r="AY53" s="227"/>
      <c r="AZ53" s="120" t="s">
        <v>19</v>
      </c>
    </row>
    <row r="54" spans="1:52" s="5" customFormat="1" ht="15" customHeight="1" x14ac:dyDescent="0.2">
      <c r="A54" s="198" t="s">
        <v>311</v>
      </c>
      <c r="B54" s="198"/>
      <c r="C54" s="198"/>
      <c r="D54" s="198"/>
      <c r="E54" s="198"/>
      <c r="F54" s="198"/>
      <c r="G54" s="198"/>
      <c r="H54" s="198"/>
      <c r="I54" s="198"/>
      <c r="J54" s="198"/>
      <c r="K54" s="271" t="s">
        <v>319</v>
      </c>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3"/>
      <c r="AQ54" s="289">
        <v>0</v>
      </c>
      <c r="AR54" s="290"/>
      <c r="AS54" s="290"/>
      <c r="AT54" s="290" t="s">
        <v>19</v>
      </c>
      <c r="AU54" s="290"/>
      <c r="AV54" s="290"/>
      <c r="AW54" s="290"/>
      <c r="AX54" s="290"/>
      <c r="AY54" s="290"/>
      <c r="AZ54" s="35" t="s">
        <v>19</v>
      </c>
    </row>
    <row r="55" spans="1:52" s="3" customFormat="1" ht="11.25" customHeight="1" thickBot="1" x14ac:dyDescent="0.25">
      <c r="A55" s="10"/>
      <c r="B55" s="10"/>
      <c r="C55" s="10"/>
      <c r="D55" s="10"/>
      <c r="E55" s="10"/>
      <c r="F55" s="10"/>
      <c r="G55" s="10"/>
      <c r="H55" s="10"/>
      <c r="I55" s="10"/>
      <c r="J55" s="10"/>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row>
    <row r="56" spans="1:52" s="3" customFormat="1" ht="7.5" customHeight="1" x14ac:dyDescent="0.2">
      <c r="A56" s="322" t="s">
        <v>239</v>
      </c>
      <c r="B56" s="323"/>
      <c r="C56" s="323"/>
      <c r="D56" s="323"/>
      <c r="E56" s="323"/>
      <c r="F56" s="323"/>
      <c r="G56" s="323"/>
      <c r="H56" s="323"/>
      <c r="I56" s="323"/>
      <c r="J56" s="324"/>
      <c r="K56" s="122"/>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4"/>
      <c r="AN56" s="124"/>
      <c r="AO56" s="124"/>
      <c r="AP56" s="124"/>
      <c r="AQ56" s="125"/>
      <c r="AR56" s="124"/>
      <c r="AS56" s="124"/>
      <c r="AT56" s="124"/>
      <c r="AU56" s="124"/>
      <c r="AV56" s="124"/>
      <c r="AW56" s="124"/>
      <c r="AX56" s="124"/>
      <c r="AY56" s="124"/>
      <c r="AZ56" s="305" t="s">
        <v>19</v>
      </c>
    </row>
    <row r="57" spans="1:52" s="3" customFormat="1" ht="18.75" customHeight="1" x14ac:dyDescent="0.2">
      <c r="A57" s="325"/>
      <c r="B57" s="326"/>
      <c r="C57" s="326"/>
      <c r="D57" s="326"/>
      <c r="E57" s="326"/>
      <c r="F57" s="326"/>
      <c r="G57" s="326"/>
      <c r="H57" s="326"/>
      <c r="I57" s="326"/>
      <c r="J57" s="327"/>
      <c r="K57" s="308" t="s">
        <v>320</v>
      </c>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104"/>
      <c r="AN57" s="104"/>
      <c r="AO57" s="104"/>
      <c r="AP57" s="104"/>
      <c r="AQ57" s="311">
        <f>ROUNDDOWN(SUM(AQ19,AQ22,AQ31,AQ34,AQ35,AQ45)*1.1,0)</f>
        <v>165000</v>
      </c>
      <c r="AR57" s="312"/>
      <c r="AS57" s="312"/>
      <c r="AT57" s="312"/>
      <c r="AU57" s="312"/>
      <c r="AV57" s="312"/>
      <c r="AW57" s="312"/>
      <c r="AX57" s="312"/>
      <c r="AY57" s="312"/>
      <c r="AZ57" s="306"/>
    </row>
    <row r="58" spans="1:52" s="3" customFormat="1" ht="7.5" customHeight="1" thickBot="1" x14ac:dyDescent="0.25">
      <c r="A58" s="328"/>
      <c r="B58" s="329"/>
      <c r="C58" s="329"/>
      <c r="D58" s="329"/>
      <c r="E58" s="329"/>
      <c r="F58" s="329"/>
      <c r="G58" s="329"/>
      <c r="H58" s="329"/>
      <c r="I58" s="329"/>
      <c r="J58" s="330"/>
      <c r="K58" s="126"/>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8"/>
      <c r="AN58" s="128"/>
      <c r="AO58" s="128"/>
      <c r="AP58" s="128"/>
      <c r="AQ58" s="129"/>
      <c r="AR58" s="128"/>
      <c r="AS58" s="128"/>
      <c r="AT58" s="128"/>
      <c r="AU58" s="128"/>
      <c r="AV58" s="128"/>
      <c r="AW58" s="128"/>
      <c r="AX58" s="128"/>
      <c r="AY58" s="128"/>
      <c r="AZ58" s="307"/>
    </row>
    <row r="59" spans="1:52" ht="18.75" customHeight="1" x14ac:dyDescent="0.2">
      <c r="A59" s="24" t="s">
        <v>312</v>
      </c>
      <c r="B59" s="10"/>
      <c r="C59" s="10"/>
      <c r="D59" s="10"/>
      <c r="E59" s="10"/>
      <c r="F59" s="10"/>
      <c r="G59" s="10"/>
      <c r="H59" s="10"/>
      <c r="I59" s="10"/>
      <c r="J59" s="10"/>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row>
    <row r="60" spans="1:52" ht="15" customHeight="1" x14ac:dyDescent="0.2">
      <c r="A60" s="231" t="s">
        <v>15</v>
      </c>
      <c r="B60" s="231"/>
      <c r="C60" s="231"/>
      <c r="D60" s="231"/>
      <c r="E60" s="231"/>
      <c r="F60" s="231"/>
      <c r="G60" s="231"/>
      <c r="H60" s="231"/>
      <c r="I60" s="231"/>
      <c r="J60" s="231"/>
      <c r="K60" s="167" t="s">
        <v>16</v>
      </c>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9"/>
      <c r="AQ60" s="313" t="s">
        <v>28</v>
      </c>
      <c r="AR60" s="314"/>
      <c r="AS60" s="314"/>
      <c r="AT60" s="314"/>
      <c r="AU60" s="314"/>
      <c r="AV60" s="314"/>
      <c r="AW60" s="314"/>
      <c r="AX60" s="314"/>
      <c r="AY60" s="314"/>
      <c r="AZ60" s="315"/>
    </row>
    <row r="61" spans="1:52" ht="7.5" customHeight="1" x14ac:dyDescent="0.2">
      <c r="A61" s="190" t="s">
        <v>324</v>
      </c>
      <c r="B61" s="191"/>
      <c r="C61" s="191"/>
      <c r="D61" s="191"/>
      <c r="E61" s="191"/>
      <c r="F61" s="191"/>
      <c r="G61" s="191"/>
      <c r="H61" s="191"/>
      <c r="I61" s="191"/>
      <c r="J61" s="192"/>
      <c r="K61" s="190"/>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30"/>
      <c r="AN61" s="130"/>
      <c r="AO61" s="130"/>
      <c r="AP61" s="131"/>
      <c r="AQ61" s="316"/>
      <c r="AR61" s="316"/>
      <c r="AS61" s="316"/>
      <c r="AT61" s="316"/>
      <c r="AU61" s="316"/>
      <c r="AV61" s="316"/>
      <c r="AW61" s="316"/>
      <c r="AX61" s="316"/>
      <c r="AY61" s="316"/>
      <c r="AZ61" s="317"/>
    </row>
    <row r="62" spans="1:52" ht="15.75" customHeight="1" x14ac:dyDescent="0.2">
      <c r="A62" s="193"/>
      <c r="B62" s="194"/>
      <c r="C62" s="194"/>
      <c r="D62" s="194"/>
      <c r="E62" s="194"/>
      <c r="F62" s="194"/>
      <c r="G62" s="194"/>
      <c r="H62" s="194"/>
      <c r="I62" s="194"/>
      <c r="J62" s="195"/>
      <c r="K62" s="193" t="s">
        <v>251</v>
      </c>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32"/>
      <c r="AN62" s="132"/>
      <c r="AO62" s="132"/>
      <c r="AP62" s="133"/>
      <c r="AQ62" s="299"/>
      <c r="AR62" s="299"/>
      <c r="AS62" s="299"/>
      <c r="AT62" s="299"/>
      <c r="AU62" s="299"/>
      <c r="AV62" s="299"/>
      <c r="AW62" s="299"/>
      <c r="AX62" s="299"/>
      <c r="AY62" s="299"/>
      <c r="AZ62" s="300"/>
    </row>
    <row r="63" spans="1:52" ht="13.5" customHeight="1" x14ac:dyDescent="0.2">
      <c r="A63" s="193"/>
      <c r="B63" s="194"/>
      <c r="C63" s="194"/>
      <c r="D63" s="194"/>
      <c r="E63" s="194"/>
      <c r="F63" s="194"/>
      <c r="G63" s="194"/>
      <c r="H63" s="194"/>
      <c r="I63" s="194"/>
      <c r="J63" s="195"/>
      <c r="K63" s="303" t="s">
        <v>29</v>
      </c>
      <c r="L63" s="304"/>
      <c r="M63" s="304"/>
      <c r="N63" s="304"/>
      <c r="O63" s="304"/>
      <c r="P63" s="304"/>
      <c r="Q63" s="38" t="s">
        <v>20</v>
      </c>
      <c r="R63" s="286">
        <v>30000</v>
      </c>
      <c r="S63" s="310"/>
      <c r="T63" s="27" t="s">
        <v>30</v>
      </c>
      <c r="U63" s="27"/>
      <c r="V63" s="27"/>
      <c r="W63" s="27"/>
      <c r="X63" s="27"/>
      <c r="Y63" s="27"/>
      <c r="Z63" s="27"/>
      <c r="AA63" s="27"/>
      <c r="AB63" s="27"/>
      <c r="AC63" s="27"/>
      <c r="AD63" s="27"/>
      <c r="AE63" s="27"/>
      <c r="AF63" s="27"/>
      <c r="AG63" s="27"/>
      <c r="AH63" s="27"/>
      <c r="AI63" s="27"/>
      <c r="AJ63" s="27"/>
      <c r="AK63" s="27"/>
      <c r="AL63" s="101"/>
      <c r="AM63" s="132"/>
      <c r="AN63" s="132"/>
      <c r="AO63" s="132"/>
      <c r="AP63" s="133"/>
      <c r="AQ63" s="299"/>
      <c r="AR63" s="299"/>
      <c r="AS63" s="299"/>
      <c r="AT63" s="299"/>
      <c r="AU63" s="299"/>
      <c r="AV63" s="299"/>
      <c r="AW63" s="299"/>
      <c r="AX63" s="299"/>
      <c r="AY63" s="299"/>
      <c r="AZ63" s="300"/>
    </row>
    <row r="64" spans="1:52" ht="13.5" customHeight="1" x14ac:dyDescent="0.2">
      <c r="A64" s="193"/>
      <c r="B64" s="194"/>
      <c r="C64" s="194"/>
      <c r="D64" s="194"/>
      <c r="E64" s="194"/>
      <c r="F64" s="194"/>
      <c r="G64" s="194"/>
      <c r="H64" s="194"/>
      <c r="I64" s="194"/>
      <c r="J64" s="195"/>
      <c r="K64" s="303" t="s">
        <v>31</v>
      </c>
      <c r="L64" s="304"/>
      <c r="M64" s="304"/>
      <c r="N64" s="304"/>
      <c r="O64" s="304"/>
      <c r="P64" s="304"/>
      <c r="Q64" s="38" t="s">
        <v>20</v>
      </c>
      <c r="R64" s="286">
        <v>15000</v>
      </c>
      <c r="S64" s="310"/>
      <c r="T64" s="27" t="s">
        <v>32</v>
      </c>
      <c r="U64" s="27"/>
      <c r="V64" s="27"/>
      <c r="W64" s="27"/>
      <c r="X64" s="27"/>
      <c r="Y64" s="27"/>
      <c r="Z64" s="27"/>
      <c r="AA64" s="27"/>
      <c r="AB64" s="27"/>
      <c r="AC64" s="27"/>
      <c r="AD64" s="27"/>
      <c r="AE64" s="27"/>
      <c r="AF64" s="27"/>
      <c r="AG64" s="27"/>
      <c r="AH64" s="27"/>
      <c r="AI64" s="27"/>
      <c r="AJ64" s="27"/>
      <c r="AK64" s="27"/>
      <c r="AL64" s="101"/>
      <c r="AM64" s="132"/>
      <c r="AN64" s="132"/>
      <c r="AO64" s="132"/>
      <c r="AP64" s="133"/>
      <c r="AQ64" s="299"/>
      <c r="AR64" s="299"/>
      <c r="AS64" s="299"/>
      <c r="AT64" s="299"/>
      <c r="AU64" s="299"/>
      <c r="AV64" s="299"/>
      <c r="AW64" s="299"/>
      <c r="AX64" s="299"/>
      <c r="AY64" s="299"/>
      <c r="AZ64" s="300"/>
    </row>
    <row r="65" spans="1:52" ht="15.75" customHeight="1" x14ac:dyDescent="0.2">
      <c r="A65" s="193"/>
      <c r="B65" s="194"/>
      <c r="C65" s="194"/>
      <c r="D65" s="194"/>
      <c r="E65" s="194"/>
      <c r="F65" s="194"/>
      <c r="G65" s="194"/>
      <c r="H65" s="194"/>
      <c r="I65" s="194"/>
      <c r="J65" s="195"/>
      <c r="K65" s="193"/>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32"/>
      <c r="AN65" s="132"/>
      <c r="AO65" s="132"/>
      <c r="AP65" s="133"/>
      <c r="AQ65" s="299"/>
      <c r="AR65" s="299"/>
      <c r="AS65" s="299"/>
      <c r="AT65" s="299"/>
      <c r="AU65" s="299"/>
      <c r="AV65" s="299"/>
      <c r="AW65" s="299"/>
      <c r="AX65" s="299"/>
      <c r="AY65" s="299"/>
      <c r="AZ65" s="300"/>
    </row>
    <row r="66" spans="1:52" ht="7.5" customHeight="1" x14ac:dyDescent="0.2">
      <c r="A66" s="196"/>
      <c r="B66" s="197"/>
      <c r="C66" s="197"/>
      <c r="D66" s="197"/>
      <c r="E66" s="197"/>
      <c r="F66" s="197"/>
      <c r="G66" s="197"/>
      <c r="H66" s="197"/>
      <c r="I66" s="197"/>
      <c r="J66" s="263"/>
      <c r="K66" s="287"/>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c r="AK66" s="288"/>
      <c r="AL66" s="288"/>
      <c r="AM66" s="134"/>
      <c r="AN66" s="134"/>
      <c r="AO66" s="134"/>
      <c r="AP66" s="135"/>
      <c r="AQ66" s="301"/>
      <c r="AR66" s="301"/>
      <c r="AS66" s="301"/>
      <c r="AT66" s="301"/>
      <c r="AU66" s="301"/>
      <c r="AV66" s="301"/>
      <c r="AW66" s="301"/>
      <c r="AX66" s="301"/>
      <c r="AY66" s="301"/>
      <c r="AZ66" s="302"/>
    </row>
    <row r="67" spans="1:52" ht="7.5" customHeight="1" x14ac:dyDescent="0.2">
      <c r="A67" s="190" t="s">
        <v>321</v>
      </c>
      <c r="B67" s="191"/>
      <c r="C67" s="191"/>
      <c r="D67" s="191"/>
      <c r="E67" s="191"/>
      <c r="F67" s="191"/>
      <c r="G67" s="191"/>
      <c r="H67" s="191"/>
      <c r="I67" s="191"/>
      <c r="J67" s="192"/>
      <c r="K67" s="280"/>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132"/>
      <c r="AN67" s="132"/>
      <c r="AO67" s="132"/>
      <c r="AP67" s="133"/>
      <c r="AQ67" s="299"/>
      <c r="AR67" s="299"/>
      <c r="AS67" s="299"/>
      <c r="AT67" s="299"/>
      <c r="AU67" s="299"/>
      <c r="AV67" s="299"/>
      <c r="AW67" s="299"/>
      <c r="AX67" s="299"/>
      <c r="AY67" s="299"/>
      <c r="AZ67" s="300"/>
    </row>
    <row r="68" spans="1:52" ht="15.75" customHeight="1" x14ac:dyDescent="0.2">
      <c r="A68" s="193"/>
      <c r="B68" s="194"/>
      <c r="C68" s="194"/>
      <c r="D68" s="194"/>
      <c r="E68" s="194"/>
      <c r="F68" s="194"/>
      <c r="G68" s="194"/>
      <c r="H68" s="194"/>
      <c r="I68" s="194"/>
      <c r="J68" s="195"/>
      <c r="K68" s="193" t="s">
        <v>33</v>
      </c>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32"/>
      <c r="AN68" s="132"/>
      <c r="AO68" s="132"/>
      <c r="AP68" s="133"/>
      <c r="AQ68" s="299"/>
      <c r="AR68" s="299"/>
      <c r="AS68" s="299"/>
      <c r="AT68" s="299"/>
      <c r="AU68" s="299"/>
      <c r="AV68" s="299"/>
      <c r="AW68" s="299"/>
      <c r="AX68" s="299"/>
      <c r="AY68" s="299"/>
      <c r="AZ68" s="300"/>
    </row>
    <row r="69" spans="1:52" ht="15.75" customHeight="1" x14ac:dyDescent="0.2">
      <c r="A69" s="193"/>
      <c r="B69" s="194"/>
      <c r="C69" s="194"/>
      <c r="D69" s="194"/>
      <c r="E69" s="194"/>
      <c r="F69" s="194"/>
      <c r="G69" s="194"/>
      <c r="H69" s="194"/>
      <c r="I69" s="194"/>
      <c r="J69" s="195"/>
      <c r="K69" s="193" t="s">
        <v>262</v>
      </c>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32"/>
      <c r="AN69" s="132"/>
      <c r="AO69" s="132"/>
      <c r="AP69" s="133"/>
      <c r="AQ69" s="299"/>
      <c r="AR69" s="299"/>
      <c r="AS69" s="299"/>
      <c r="AT69" s="299"/>
      <c r="AU69" s="299"/>
      <c r="AV69" s="299"/>
      <c r="AW69" s="299"/>
      <c r="AX69" s="299"/>
      <c r="AY69" s="299"/>
      <c r="AZ69" s="300"/>
    </row>
    <row r="70" spans="1:52" ht="18" x14ac:dyDescent="0.2">
      <c r="A70" s="193"/>
      <c r="B70" s="194"/>
      <c r="C70" s="194"/>
      <c r="D70" s="194"/>
      <c r="E70" s="194"/>
      <c r="F70" s="194"/>
      <c r="G70" s="194"/>
      <c r="H70" s="194"/>
      <c r="I70" s="194"/>
      <c r="J70" s="195"/>
      <c r="K70" s="39" t="s">
        <v>20</v>
      </c>
      <c r="L70" s="282">
        <v>3000</v>
      </c>
      <c r="M70" s="283"/>
      <c r="N70" s="40" t="s">
        <v>34</v>
      </c>
      <c r="O70" s="41"/>
      <c r="P70" s="41"/>
      <c r="Q70" s="41"/>
      <c r="R70" s="41"/>
      <c r="S70" s="41"/>
      <c r="T70" s="41"/>
      <c r="U70" s="41"/>
      <c r="V70" s="41"/>
      <c r="W70" s="41"/>
      <c r="X70" s="41"/>
      <c r="Y70" s="41"/>
      <c r="Z70" s="41"/>
      <c r="AA70" s="41"/>
      <c r="AB70" s="41"/>
      <c r="AC70" s="41"/>
      <c r="AD70" s="41"/>
      <c r="AE70" s="41"/>
      <c r="AF70" s="41"/>
      <c r="AG70" s="41"/>
      <c r="AH70" s="41"/>
      <c r="AI70" s="41"/>
      <c r="AJ70" s="41"/>
      <c r="AK70" s="41"/>
      <c r="AL70" s="103"/>
      <c r="AM70" s="132"/>
      <c r="AN70" s="132"/>
      <c r="AO70" s="132"/>
      <c r="AP70" s="133"/>
      <c r="AQ70" s="299"/>
      <c r="AR70" s="299"/>
      <c r="AS70" s="299"/>
      <c r="AT70" s="299"/>
      <c r="AU70" s="299"/>
      <c r="AV70" s="299"/>
      <c r="AW70" s="299"/>
      <c r="AX70" s="299"/>
      <c r="AY70" s="299"/>
      <c r="AZ70" s="300"/>
    </row>
    <row r="71" spans="1:52" ht="15.75" customHeight="1" x14ac:dyDescent="0.2">
      <c r="A71" s="193"/>
      <c r="B71" s="194"/>
      <c r="C71" s="194"/>
      <c r="D71" s="194"/>
      <c r="E71" s="194"/>
      <c r="F71" s="194"/>
      <c r="G71" s="194"/>
      <c r="H71" s="194"/>
      <c r="I71" s="194"/>
      <c r="J71" s="195"/>
      <c r="K71" s="193" t="s">
        <v>35</v>
      </c>
      <c r="L71" s="194"/>
      <c r="M71" s="194"/>
      <c r="N71" s="194"/>
      <c r="O71" s="194"/>
      <c r="P71" s="194"/>
      <c r="Q71" s="194"/>
      <c r="R71" s="38" t="s">
        <v>20</v>
      </c>
      <c r="S71" s="286">
        <v>1000</v>
      </c>
      <c r="T71" s="286"/>
      <c r="U71" s="27" t="s">
        <v>36</v>
      </c>
      <c r="V71" s="27"/>
      <c r="W71" s="27"/>
      <c r="X71" s="27"/>
      <c r="Y71" s="27"/>
      <c r="Z71" s="27"/>
      <c r="AA71" s="27"/>
      <c r="AB71" s="27"/>
      <c r="AC71" s="27"/>
      <c r="AD71" s="27"/>
      <c r="AE71" s="27"/>
      <c r="AF71" s="27"/>
      <c r="AG71" s="27"/>
      <c r="AH71" s="27"/>
      <c r="AI71" s="27"/>
      <c r="AJ71" s="27"/>
      <c r="AK71" s="27"/>
      <c r="AL71" s="101"/>
      <c r="AM71" s="132"/>
      <c r="AN71" s="132"/>
      <c r="AO71" s="132"/>
      <c r="AP71" s="133"/>
      <c r="AQ71" s="299"/>
      <c r="AR71" s="299"/>
      <c r="AS71" s="299"/>
      <c r="AT71" s="299"/>
      <c r="AU71" s="299"/>
      <c r="AV71" s="299"/>
      <c r="AW71" s="299"/>
      <c r="AX71" s="299"/>
      <c r="AY71" s="299"/>
      <c r="AZ71" s="300"/>
    </row>
    <row r="72" spans="1:52" ht="7.5" customHeight="1" x14ac:dyDescent="0.2">
      <c r="A72" s="196"/>
      <c r="B72" s="197"/>
      <c r="C72" s="197"/>
      <c r="D72" s="197"/>
      <c r="E72" s="197"/>
      <c r="F72" s="197"/>
      <c r="G72" s="197"/>
      <c r="H72" s="197"/>
      <c r="I72" s="197"/>
      <c r="J72" s="263"/>
      <c r="K72" s="287"/>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8"/>
      <c r="AL72" s="288"/>
      <c r="AM72" s="134"/>
      <c r="AN72" s="134"/>
      <c r="AO72" s="134"/>
      <c r="AP72" s="135"/>
      <c r="AQ72" s="301"/>
      <c r="AR72" s="301"/>
      <c r="AS72" s="301"/>
      <c r="AT72" s="301"/>
      <c r="AU72" s="301"/>
      <c r="AV72" s="301"/>
      <c r="AW72" s="301"/>
      <c r="AX72" s="301"/>
      <c r="AY72" s="301"/>
      <c r="AZ72" s="302"/>
    </row>
    <row r="73" spans="1:52" ht="7.5" customHeight="1"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3"/>
      <c r="AS73" s="43"/>
      <c r="AT73" s="43"/>
      <c r="AU73" s="43"/>
      <c r="AV73" s="43"/>
      <c r="AW73" s="43"/>
      <c r="AX73" s="43"/>
      <c r="AY73" s="43"/>
      <c r="AZ73" s="43"/>
    </row>
    <row r="74" spans="1:52" ht="71.25" customHeight="1" x14ac:dyDescent="0.2">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c r="AV74" s="187"/>
      <c r="AW74" s="187"/>
      <c r="AX74" s="187"/>
      <c r="AY74" s="187"/>
      <c r="AZ74" s="187"/>
    </row>
    <row r="75" spans="1:52" ht="7.5" customHeight="1" x14ac:dyDescent="0.2">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5"/>
      <c r="AS75" s="45"/>
      <c r="AT75" s="45"/>
      <c r="AU75" s="45"/>
      <c r="AV75" s="45"/>
      <c r="AW75" s="45"/>
      <c r="AX75" s="45"/>
      <c r="AY75" s="45"/>
      <c r="AZ75" s="45"/>
    </row>
    <row r="76" spans="1:52"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7"/>
      <c r="AS76" s="7"/>
      <c r="AT76" s="7"/>
      <c r="AU76" s="7"/>
      <c r="AV76" s="7"/>
      <c r="AW76" s="7"/>
      <c r="AX76" s="7"/>
      <c r="AY76" s="7"/>
      <c r="AZ76" s="7"/>
    </row>
    <row r="77" spans="1:52"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7"/>
      <c r="AS77" s="7"/>
      <c r="AT77" s="7"/>
      <c r="AU77" s="7"/>
      <c r="AV77" s="7"/>
      <c r="AW77" s="7"/>
      <c r="AX77" s="7"/>
      <c r="AY77" s="7"/>
      <c r="AZ77" s="7"/>
    </row>
    <row r="78" spans="1:52"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7"/>
      <c r="AS78" s="7"/>
      <c r="AT78" s="7"/>
      <c r="AU78" s="7"/>
      <c r="AV78" s="7"/>
      <c r="AW78" s="7"/>
      <c r="AX78" s="7"/>
      <c r="AY78" s="7"/>
      <c r="AZ78" s="7"/>
    </row>
    <row r="79" spans="1:52"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7"/>
      <c r="AS79" s="7"/>
      <c r="AT79" s="7"/>
      <c r="AU79" s="7"/>
      <c r="AV79" s="7"/>
      <c r="AW79" s="7"/>
      <c r="AX79" s="7"/>
      <c r="AY79" s="7"/>
      <c r="AZ79" s="7"/>
    </row>
    <row r="80" spans="1:52" ht="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7"/>
      <c r="AS80" s="7"/>
      <c r="AT80" s="7"/>
      <c r="AU80" s="7"/>
      <c r="AV80" s="7"/>
      <c r="AW80" s="7"/>
      <c r="AX80" s="7"/>
      <c r="AY80" s="7"/>
      <c r="AZ80" s="7"/>
    </row>
    <row r="81" spans="1:52" ht="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ht="71.2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8"/>
      <c r="AS82" s="8"/>
      <c r="AT82" s="8"/>
      <c r="AU82" s="8"/>
      <c r="AV82" s="8"/>
      <c r="AW82" s="8"/>
      <c r="AX82" s="8"/>
      <c r="AY82" s="8"/>
      <c r="AZ82" s="8"/>
    </row>
    <row r="83" spans="1:52" ht="18.75" customHeight="1" x14ac:dyDescent="0.2"/>
    <row r="84" spans="1:52" ht="18.75" customHeight="1" x14ac:dyDescent="0.2"/>
    <row r="85" spans="1:52" ht="18.75" customHeight="1" x14ac:dyDescent="0.2"/>
    <row r="86" spans="1:52" ht="18.75" customHeight="1" x14ac:dyDescent="0.2"/>
    <row r="87" spans="1:52" ht="18.75" customHeight="1" x14ac:dyDescent="0.2"/>
    <row r="88" spans="1:52" ht="18.75" customHeight="1" x14ac:dyDescent="0.2"/>
    <row r="89" spans="1:52" ht="18.75" customHeight="1" x14ac:dyDescent="0.2"/>
    <row r="90" spans="1:52" ht="18.75" customHeight="1" x14ac:dyDescent="0.2"/>
    <row r="91" spans="1:52" ht="18.75" customHeight="1" x14ac:dyDescent="0.2"/>
    <row r="92" spans="1:52" ht="18.75" customHeight="1" x14ac:dyDescent="0.2"/>
    <row r="93" spans="1:52" ht="18.75" customHeight="1" x14ac:dyDescent="0.2"/>
    <row r="94" spans="1:52" ht="18.75" customHeight="1" x14ac:dyDescent="0.2"/>
    <row r="95" spans="1:52" ht="18.75" customHeight="1" x14ac:dyDescent="0.2"/>
    <row r="96" spans="1:52"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sheetData>
  <sheetProtection algorithmName="SHA-512" hashValue="1nCqCElFZwvOw/1WfKStu5miIT5R4lm7v5sT0mjZXPmjD7E1c6wUJ/22BhroP9hV7PTwy38qpn+wOfRgOBtSZQ==" saltValue="GCtEqS8Z3qsP3eiaTXTdPw==" spinCount="100000" sheet="1" formatCells="0" formatRows="0" selectLockedCells="1"/>
  <mergeCells count="143">
    <mergeCell ref="A54:J54"/>
    <mergeCell ref="K54:AP54"/>
    <mergeCell ref="AQ54:AY54"/>
    <mergeCell ref="AQ57:AY57"/>
    <mergeCell ref="AQ60:AZ60"/>
    <mergeCell ref="AQ61:AZ66"/>
    <mergeCell ref="K60:AP60"/>
    <mergeCell ref="A51:J51"/>
    <mergeCell ref="K51:AP51"/>
    <mergeCell ref="AQ51:AZ51"/>
    <mergeCell ref="A52:J52"/>
    <mergeCell ref="K52:AP52"/>
    <mergeCell ref="AQ52:AY52"/>
    <mergeCell ref="A53:J53"/>
    <mergeCell ref="K53:AP53"/>
    <mergeCell ref="AQ53:AY53"/>
    <mergeCell ref="A61:J66"/>
    <mergeCell ref="A56:J58"/>
    <mergeCell ref="A60:J60"/>
    <mergeCell ref="AQ49:AY49"/>
    <mergeCell ref="AQ47:AZ48"/>
    <mergeCell ref="AQ67:AZ72"/>
    <mergeCell ref="K61:AL61"/>
    <mergeCell ref="K62:AL62"/>
    <mergeCell ref="K63:P63"/>
    <mergeCell ref="AZ56:AZ58"/>
    <mergeCell ref="K57:AL57"/>
    <mergeCell ref="R63:S63"/>
    <mergeCell ref="K64:P64"/>
    <mergeCell ref="R64:S64"/>
    <mergeCell ref="K65:AL65"/>
    <mergeCell ref="K66:AL66"/>
    <mergeCell ref="AQ36:AY36"/>
    <mergeCell ref="AQ35:AY35"/>
    <mergeCell ref="AQ34:AY34"/>
    <mergeCell ref="K37:AP37"/>
    <mergeCell ref="K36:AP36"/>
    <mergeCell ref="K35:AP35"/>
    <mergeCell ref="K34:AP34"/>
    <mergeCell ref="A67:J72"/>
    <mergeCell ref="K67:AL67"/>
    <mergeCell ref="K68:AL68"/>
    <mergeCell ref="K69:AL69"/>
    <mergeCell ref="L70:M70"/>
    <mergeCell ref="K46:O46"/>
    <mergeCell ref="P46:Q46"/>
    <mergeCell ref="V46:W46"/>
    <mergeCell ref="K47:O47"/>
    <mergeCell ref="P47:Q47"/>
    <mergeCell ref="K71:Q71"/>
    <mergeCell ref="S71:T71"/>
    <mergeCell ref="K72:AL72"/>
    <mergeCell ref="AQ44:AZ44"/>
    <mergeCell ref="K44:AP44"/>
    <mergeCell ref="AQ45:AY45"/>
    <mergeCell ref="AQ46:AY46"/>
    <mergeCell ref="A15:J15"/>
    <mergeCell ref="AB15:AF15"/>
    <mergeCell ref="AG15:AI15"/>
    <mergeCell ref="A18:J23"/>
    <mergeCell ref="K48:O48"/>
    <mergeCell ref="P48:Q48"/>
    <mergeCell ref="A17:J17"/>
    <mergeCell ref="A40:J40"/>
    <mergeCell ref="K40:AP40"/>
    <mergeCell ref="A41:J41"/>
    <mergeCell ref="X41:Y41"/>
    <mergeCell ref="A42:J42"/>
    <mergeCell ref="K42:AL42"/>
    <mergeCell ref="A44:J44"/>
    <mergeCell ref="K38:AP38"/>
    <mergeCell ref="K28:AP28"/>
    <mergeCell ref="A27:J28"/>
    <mergeCell ref="AL1:AP1"/>
    <mergeCell ref="AL2:AP2"/>
    <mergeCell ref="AQ1:AY1"/>
    <mergeCell ref="AQ2:AY2"/>
    <mergeCell ref="A11:J12"/>
    <mergeCell ref="K11:AZ12"/>
    <mergeCell ref="A13:J13"/>
    <mergeCell ref="K13:AZ13"/>
    <mergeCell ref="A14:J14"/>
    <mergeCell ref="O14:P14"/>
    <mergeCell ref="Q14:S14"/>
    <mergeCell ref="U14:V14"/>
    <mergeCell ref="W14:X14"/>
    <mergeCell ref="Y14:Z14"/>
    <mergeCell ref="AR14:AS14"/>
    <mergeCell ref="AT14:AU14"/>
    <mergeCell ref="AA14:AB14"/>
    <mergeCell ref="AD14:AG14"/>
    <mergeCell ref="AH14:AI14"/>
    <mergeCell ref="AJ14:AL14"/>
    <mergeCell ref="AN14:AO14"/>
    <mergeCell ref="AP14:AQ14"/>
    <mergeCell ref="AV4:AX4"/>
    <mergeCell ref="A6:AZ6"/>
    <mergeCell ref="A7:J9"/>
    <mergeCell ref="K7:AZ9"/>
    <mergeCell ref="A10:J10"/>
    <mergeCell ref="K10:AZ10"/>
    <mergeCell ref="AB4:AD4"/>
    <mergeCell ref="AE4:AH4"/>
    <mergeCell ref="AJ4:AL4"/>
    <mergeCell ref="AM4:AO4"/>
    <mergeCell ref="AP4:AQ4"/>
    <mergeCell ref="AR4:AT4"/>
    <mergeCell ref="A74:AZ74"/>
    <mergeCell ref="A29:AT29"/>
    <mergeCell ref="A33:AT33"/>
    <mergeCell ref="A24:J26"/>
    <mergeCell ref="K24:AL24"/>
    <mergeCell ref="K26:AL26"/>
    <mergeCell ref="A38:J38"/>
    <mergeCell ref="A36:J36"/>
    <mergeCell ref="A49:J49"/>
    <mergeCell ref="K49:AL49"/>
    <mergeCell ref="A30:J32"/>
    <mergeCell ref="A45:J48"/>
    <mergeCell ref="K45:O45"/>
    <mergeCell ref="A34:J34"/>
    <mergeCell ref="A35:J35"/>
    <mergeCell ref="P45:R45"/>
    <mergeCell ref="A37:J37"/>
    <mergeCell ref="AQ31:AY31"/>
    <mergeCell ref="AQ32:AX32"/>
    <mergeCell ref="AQ40:AZ40"/>
    <mergeCell ref="AQ41:AY41"/>
    <mergeCell ref="AQ42:AY42"/>
    <mergeCell ref="AQ38:AY38"/>
    <mergeCell ref="AQ37:AY37"/>
    <mergeCell ref="AQ17:AZ17"/>
    <mergeCell ref="K17:AP17"/>
    <mergeCell ref="K19:AP19"/>
    <mergeCell ref="K22:AP22"/>
    <mergeCell ref="AQ30:AY30"/>
    <mergeCell ref="K31:AP31"/>
    <mergeCell ref="K30:AP30"/>
    <mergeCell ref="K32:AP32"/>
    <mergeCell ref="AQ27:AY27"/>
    <mergeCell ref="AQ19:AY19"/>
    <mergeCell ref="AQ22:AY22"/>
    <mergeCell ref="AQ25:AY25"/>
  </mergeCells>
  <phoneticPr fontId="1"/>
  <dataValidations count="1">
    <dataValidation type="list" allowBlank="1" showInputMessage="1" showErrorMessage="1" prompt="プルダウンリストから_x000a_該当・非該当の別を_x000a_選択してください" sqref="AQ67 AQ61" xr:uid="{00000000-0002-0000-0000-000000000000}">
      <formula1>"該当,非該当"</formula1>
    </dataValidation>
  </dataValidations>
  <printOptions horizontalCentered="1" verticalCentered="1"/>
  <pageMargins left="0.11811023622047245" right="0" top="0" bottom="0"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BR171"/>
  <sheetViews>
    <sheetView showGridLines="0" topLeftCell="A22" zoomScale="130" zoomScaleNormal="130" zoomScaleSheetLayoutView="130" workbookViewId="0">
      <selection activeCell="BF32" sqref="BF32:BK32"/>
    </sheetView>
  </sheetViews>
  <sheetFormatPr defaultColWidth="9" defaultRowHeight="18" x14ac:dyDescent="0.2"/>
  <cols>
    <col min="1" max="65" width="2.44140625" style="72" customWidth="1"/>
    <col min="66" max="70" width="2.44140625" style="72" hidden="1" customWidth="1"/>
    <col min="71" max="88" width="2.44140625" style="72" customWidth="1"/>
    <col min="89" max="16384" width="9" style="72"/>
  </cols>
  <sheetData>
    <row r="1" spans="1:63" ht="15" customHeight="1" x14ac:dyDescent="0.2">
      <c r="A1" s="79" t="s">
        <v>221</v>
      </c>
      <c r="AM1" s="247" t="s">
        <v>1</v>
      </c>
      <c r="AN1" s="247"/>
      <c r="AO1" s="247"/>
      <c r="AP1" s="247"/>
      <c r="AQ1" s="247"/>
      <c r="AR1" s="489" t="str">
        <f>IF('経費1-1(新規)'!AQ1="","",'経費1-1(新規)'!AQ1)</f>
        <v/>
      </c>
      <c r="AS1" s="489"/>
      <c r="AT1" s="489"/>
      <c r="AU1" s="489"/>
      <c r="AV1" s="489"/>
      <c r="AW1" s="489"/>
      <c r="AX1" s="489"/>
      <c r="AY1" s="489"/>
    </row>
    <row r="2" spans="1:63" ht="15" customHeight="1" x14ac:dyDescent="0.2">
      <c r="AM2" s="247" t="s">
        <v>2</v>
      </c>
      <c r="AN2" s="247"/>
      <c r="AO2" s="247"/>
      <c r="AP2" s="247"/>
      <c r="AQ2" s="247"/>
      <c r="AR2" s="247" t="s">
        <v>224</v>
      </c>
      <c r="AS2" s="247"/>
      <c r="AT2" s="247"/>
      <c r="AU2" s="247"/>
      <c r="AV2" s="247"/>
      <c r="AW2" s="247"/>
      <c r="AX2" s="247"/>
      <c r="AY2" s="247"/>
    </row>
    <row r="3" spans="1:63" ht="13.5" customHeight="1" x14ac:dyDescent="0.2"/>
    <row r="4" spans="1:63" ht="15" customHeight="1" x14ac:dyDescent="0.2">
      <c r="AC4" s="368" t="s">
        <v>3</v>
      </c>
      <c r="AD4" s="368"/>
      <c r="AE4" s="245" t="str">
        <f>IF('経費1-1(新規)'!AE4="","",'経費1-1(新規)'!AE4)</f>
        <v/>
      </c>
      <c r="AF4" s="245"/>
      <c r="AG4" s="245"/>
      <c r="AH4" s="245"/>
      <c r="AI4" s="72" t="s">
        <v>4</v>
      </c>
      <c r="AJ4" s="244" t="s">
        <v>272</v>
      </c>
      <c r="AK4" s="244"/>
      <c r="AL4" s="244"/>
      <c r="AM4" s="245" t="str">
        <f>IF('経費1-1(新規)'!AM4="","",'経費1-1(新規)'!AM4)</f>
        <v/>
      </c>
      <c r="AN4" s="245"/>
      <c r="AO4" s="245"/>
      <c r="AP4" s="246" t="s">
        <v>5</v>
      </c>
      <c r="AQ4" s="246"/>
      <c r="AR4" s="245" t="str">
        <f>IF('経費1-1(新規)'!AR4="","",'経費1-1(新規)'!AR4)</f>
        <v/>
      </c>
      <c r="AS4" s="245"/>
      <c r="AT4" s="245"/>
      <c r="AU4" s="72" t="s">
        <v>6</v>
      </c>
      <c r="AV4" s="245" t="str">
        <f>IF('経費1-1(新規)'!AV4="","",'経費1-1(新規)'!AV4)</f>
        <v/>
      </c>
      <c r="AW4" s="245"/>
      <c r="AX4" s="245"/>
      <c r="AY4" s="72" t="s">
        <v>7</v>
      </c>
    </row>
    <row r="5" spans="1:63" ht="7.5" customHeight="1" x14ac:dyDescent="0.2"/>
    <row r="6" spans="1:63" ht="18.75" customHeight="1" x14ac:dyDescent="0.2">
      <c r="A6" s="259" t="s">
        <v>225</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row>
    <row r="7" spans="1:63" ht="18.75" customHeight="1" x14ac:dyDescent="0.2">
      <c r="A7" s="478" t="s">
        <v>263</v>
      </c>
      <c r="B7" s="247"/>
      <c r="C7" s="247"/>
      <c r="D7" s="247"/>
      <c r="E7" s="247"/>
      <c r="F7" s="247"/>
      <c r="G7" s="247"/>
      <c r="H7" s="247"/>
      <c r="I7" s="247"/>
      <c r="J7" s="247"/>
      <c r="K7" s="479" t="str">
        <f>IF('経費1-1(新規)'!K7="","",'経費1-1(新規)'!K7)</f>
        <v/>
      </c>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0"/>
      <c r="AQ7" s="480"/>
      <c r="AR7" s="480"/>
      <c r="AS7" s="480"/>
      <c r="AT7" s="480"/>
      <c r="AU7" s="480"/>
      <c r="AV7" s="480"/>
      <c r="AW7" s="480"/>
      <c r="AX7" s="480"/>
      <c r="AY7" s="480"/>
      <c r="AZ7" s="481"/>
    </row>
    <row r="8" spans="1:63" ht="18.75" customHeight="1" x14ac:dyDescent="0.2">
      <c r="A8" s="247"/>
      <c r="B8" s="247"/>
      <c r="C8" s="247"/>
      <c r="D8" s="247"/>
      <c r="E8" s="247"/>
      <c r="F8" s="247"/>
      <c r="G8" s="247"/>
      <c r="H8" s="247"/>
      <c r="I8" s="247"/>
      <c r="J8" s="247"/>
      <c r="K8" s="482"/>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3"/>
      <c r="AY8" s="483"/>
      <c r="AZ8" s="484"/>
    </row>
    <row r="9" spans="1:63" ht="18.75" customHeight="1" x14ac:dyDescent="0.2">
      <c r="A9" s="247"/>
      <c r="B9" s="247"/>
      <c r="C9" s="247"/>
      <c r="D9" s="247"/>
      <c r="E9" s="247"/>
      <c r="F9" s="247"/>
      <c r="G9" s="247"/>
      <c r="H9" s="247"/>
      <c r="I9" s="247"/>
      <c r="J9" s="247"/>
      <c r="K9" s="485"/>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7"/>
    </row>
    <row r="10" spans="1:63" ht="18.75" customHeight="1" x14ac:dyDescent="0.2">
      <c r="A10" s="247" t="s">
        <v>10</v>
      </c>
      <c r="B10" s="247"/>
      <c r="C10" s="247"/>
      <c r="D10" s="247"/>
      <c r="E10" s="247"/>
      <c r="F10" s="247"/>
      <c r="G10" s="247"/>
      <c r="H10" s="247"/>
      <c r="I10" s="247"/>
      <c r="J10" s="247"/>
      <c r="K10" s="488" t="str">
        <f>IF('経費1-1(新規)'!K13="","",'経費1-1(新規)'!K13)</f>
        <v/>
      </c>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88"/>
      <c r="AY10" s="488"/>
      <c r="AZ10" s="488"/>
    </row>
    <row r="11" spans="1:63" ht="11.25" customHeight="1" x14ac:dyDescent="0.2">
      <c r="BB11" s="80"/>
      <c r="BC11" s="80"/>
      <c r="BD11" s="80"/>
      <c r="BE11" s="80"/>
      <c r="BF11" s="80"/>
      <c r="BG11" s="80"/>
      <c r="BH11" s="80"/>
      <c r="BI11" s="80"/>
      <c r="BJ11" s="80"/>
      <c r="BK11" s="80"/>
    </row>
    <row r="12" spans="1:63" ht="38.25" customHeight="1" x14ac:dyDescent="0.2">
      <c r="A12" s="462" t="s">
        <v>226</v>
      </c>
      <c r="B12" s="462"/>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462"/>
      <c r="AK12" s="462"/>
      <c r="AL12" s="462"/>
      <c r="AM12" s="462"/>
      <c r="AN12" s="462"/>
      <c r="AO12" s="462"/>
      <c r="AP12" s="462"/>
      <c r="AQ12" s="462"/>
      <c r="AR12" s="462"/>
      <c r="AS12" s="462"/>
      <c r="AT12" s="462"/>
      <c r="AU12" s="462"/>
      <c r="AV12" s="462"/>
      <c r="AW12" s="462"/>
      <c r="AX12" s="462"/>
      <c r="AY12" s="462"/>
      <c r="AZ12" s="462"/>
      <c r="BB12" s="80"/>
      <c r="BC12" s="80"/>
      <c r="BD12" s="80"/>
      <c r="BE12" s="80"/>
      <c r="BF12" s="80"/>
      <c r="BG12" s="80"/>
      <c r="BH12" s="80"/>
      <c r="BI12" s="80"/>
      <c r="BJ12" s="80"/>
      <c r="BK12" s="80"/>
    </row>
    <row r="13" spans="1:63" ht="18.75" customHeight="1" x14ac:dyDescent="0.2">
      <c r="A13" s="463" t="s">
        <v>38</v>
      </c>
      <c r="B13" s="464"/>
      <c r="C13" s="464"/>
      <c r="D13" s="464"/>
      <c r="E13" s="464"/>
      <c r="F13" s="464"/>
      <c r="G13" s="464"/>
      <c r="H13" s="464"/>
      <c r="I13" s="464"/>
      <c r="J13" s="464"/>
      <c r="K13" s="464"/>
      <c r="L13" s="464"/>
      <c r="M13" s="464"/>
      <c r="N13" s="465"/>
      <c r="O13" s="408" t="s">
        <v>39</v>
      </c>
      <c r="P13" s="408"/>
      <c r="Q13" s="408"/>
      <c r="R13" s="469" t="s">
        <v>40</v>
      </c>
      <c r="S13" s="470"/>
      <c r="T13" s="470"/>
      <c r="U13" s="470"/>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470"/>
      <c r="AW13" s="470"/>
      <c r="AX13" s="470"/>
      <c r="AY13" s="470"/>
      <c r="AZ13" s="471"/>
      <c r="BB13" s="472" t="s">
        <v>41</v>
      </c>
      <c r="BC13" s="473"/>
      <c r="BD13" s="473"/>
      <c r="BE13" s="473"/>
      <c r="BF13" s="473"/>
      <c r="BG13" s="473"/>
      <c r="BH13" s="473"/>
      <c r="BI13" s="473"/>
      <c r="BJ13" s="473"/>
      <c r="BK13" s="474"/>
    </row>
    <row r="14" spans="1:63" ht="18.75" customHeight="1" x14ac:dyDescent="0.2">
      <c r="A14" s="466"/>
      <c r="B14" s="467"/>
      <c r="C14" s="467"/>
      <c r="D14" s="467"/>
      <c r="E14" s="467"/>
      <c r="F14" s="467"/>
      <c r="G14" s="467"/>
      <c r="H14" s="467"/>
      <c r="I14" s="467"/>
      <c r="J14" s="467"/>
      <c r="K14" s="467"/>
      <c r="L14" s="467"/>
      <c r="M14" s="467"/>
      <c r="N14" s="468"/>
      <c r="O14" s="408"/>
      <c r="P14" s="408"/>
      <c r="Q14" s="408"/>
      <c r="R14" s="82"/>
      <c r="S14" s="83"/>
      <c r="T14" s="252" t="s">
        <v>42</v>
      </c>
      <c r="U14" s="252"/>
      <c r="V14" s="252"/>
      <c r="W14" s="252"/>
      <c r="X14" s="148">
        <v>1</v>
      </c>
      <c r="Y14" s="83" t="s">
        <v>43</v>
      </c>
      <c r="Z14" s="83"/>
      <c r="AA14" s="84"/>
      <c r="AB14" s="82"/>
      <c r="AC14" s="83"/>
      <c r="AD14" s="252" t="s">
        <v>44</v>
      </c>
      <c r="AE14" s="252"/>
      <c r="AF14" s="252"/>
      <c r="AG14" s="252"/>
      <c r="AH14" s="148">
        <v>3</v>
      </c>
      <c r="AI14" s="83" t="s">
        <v>43</v>
      </c>
      <c r="AJ14" s="83"/>
      <c r="AK14" s="84"/>
      <c r="AL14" s="85"/>
      <c r="AM14" s="86"/>
      <c r="AN14" s="433" t="s">
        <v>45</v>
      </c>
      <c r="AO14" s="433"/>
      <c r="AP14" s="433"/>
      <c r="AQ14" s="433"/>
      <c r="AR14" s="148">
        <v>5</v>
      </c>
      <c r="AS14" s="83" t="s">
        <v>43</v>
      </c>
      <c r="AT14" s="83"/>
      <c r="AU14" s="84"/>
      <c r="AV14" s="251" t="s">
        <v>46</v>
      </c>
      <c r="AW14" s="252"/>
      <c r="AX14" s="252"/>
      <c r="AY14" s="252"/>
      <c r="AZ14" s="253"/>
      <c r="BB14" s="475"/>
      <c r="BC14" s="476"/>
      <c r="BD14" s="476"/>
      <c r="BE14" s="476"/>
      <c r="BF14" s="476"/>
      <c r="BG14" s="476"/>
      <c r="BH14" s="476"/>
      <c r="BI14" s="476"/>
      <c r="BJ14" s="476"/>
      <c r="BK14" s="477"/>
    </row>
    <row r="15" spans="1:63" ht="18.75" customHeight="1" x14ac:dyDescent="0.2">
      <c r="A15" s="251" t="s">
        <v>47</v>
      </c>
      <c r="B15" s="253"/>
      <c r="C15" s="411" t="s">
        <v>48</v>
      </c>
      <c r="D15" s="258"/>
      <c r="E15" s="258"/>
      <c r="F15" s="258"/>
      <c r="G15" s="258"/>
      <c r="H15" s="258"/>
      <c r="I15" s="258"/>
      <c r="J15" s="258"/>
      <c r="K15" s="258"/>
      <c r="L15" s="258"/>
      <c r="M15" s="258"/>
      <c r="N15" s="409"/>
      <c r="O15" s="408">
        <v>2</v>
      </c>
      <c r="P15" s="408"/>
      <c r="Q15" s="408"/>
      <c r="R15" s="408" t="str">
        <f>IF(BF15="","□",CHOOSE(BF15,"■","□","□"))</f>
        <v>□</v>
      </c>
      <c r="S15" s="251"/>
      <c r="T15" s="409" t="s">
        <v>49</v>
      </c>
      <c r="U15" s="410"/>
      <c r="V15" s="410"/>
      <c r="W15" s="410"/>
      <c r="X15" s="410"/>
      <c r="Y15" s="410"/>
      <c r="Z15" s="410"/>
      <c r="AA15" s="410"/>
      <c r="AB15" s="408" t="str">
        <f>IF(BF15="","□",CHOOSE(BF15,"□","■","□"))</f>
        <v>□</v>
      </c>
      <c r="AC15" s="251"/>
      <c r="AD15" s="409" t="s">
        <v>50</v>
      </c>
      <c r="AE15" s="410"/>
      <c r="AF15" s="410"/>
      <c r="AG15" s="410"/>
      <c r="AH15" s="410"/>
      <c r="AI15" s="410"/>
      <c r="AJ15" s="410"/>
      <c r="AK15" s="410"/>
      <c r="AL15" s="408" t="str">
        <f>IF(BF15="","□",CHOOSE(BF15,"□","□","■"))</f>
        <v>□</v>
      </c>
      <c r="AM15" s="251"/>
      <c r="AN15" s="409" t="s">
        <v>51</v>
      </c>
      <c r="AO15" s="410"/>
      <c r="AP15" s="410"/>
      <c r="AQ15" s="410"/>
      <c r="AR15" s="410"/>
      <c r="AS15" s="410"/>
      <c r="AT15" s="410"/>
      <c r="AU15" s="410"/>
      <c r="AV15" s="408" t="str">
        <f>IF(AND(R15="□",AB15="□",AL15="□"),"",CHOOSE(BF15,O15*$X$14,O15*$AH$14,O15*$AR$14))</f>
        <v/>
      </c>
      <c r="AW15" s="408"/>
      <c r="AX15" s="408"/>
      <c r="AY15" s="408"/>
      <c r="AZ15" s="408"/>
      <c r="BB15" s="247" t="s">
        <v>47</v>
      </c>
      <c r="BC15" s="247"/>
      <c r="BD15" s="247"/>
      <c r="BE15" s="247"/>
      <c r="BF15" s="403"/>
      <c r="BG15" s="403"/>
      <c r="BH15" s="403"/>
      <c r="BI15" s="403"/>
      <c r="BJ15" s="403"/>
      <c r="BK15" s="403"/>
    </row>
    <row r="16" spans="1:63" ht="18.75" customHeight="1" x14ac:dyDescent="0.2">
      <c r="A16" s="251" t="s">
        <v>52</v>
      </c>
      <c r="B16" s="253"/>
      <c r="C16" s="411" t="s">
        <v>53</v>
      </c>
      <c r="D16" s="258"/>
      <c r="E16" s="258"/>
      <c r="F16" s="258"/>
      <c r="G16" s="258"/>
      <c r="H16" s="258"/>
      <c r="I16" s="258"/>
      <c r="J16" s="258"/>
      <c r="K16" s="258"/>
      <c r="L16" s="258"/>
      <c r="M16" s="258"/>
      <c r="N16" s="409"/>
      <c r="O16" s="408">
        <v>1</v>
      </c>
      <c r="P16" s="408"/>
      <c r="Q16" s="408"/>
      <c r="R16" s="408" t="str">
        <f t="shared" ref="R16:R19" si="0">IF(BF16="","□",CHOOSE(BF16,"■","□","□"))</f>
        <v>□</v>
      </c>
      <c r="S16" s="251"/>
      <c r="T16" s="409" t="s">
        <v>54</v>
      </c>
      <c r="U16" s="410"/>
      <c r="V16" s="410"/>
      <c r="W16" s="410"/>
      <c r="X16" s="410"/>
      <c r="Y16" s="410"/>
      <c r="Z16" s="410"/>
      <c r="AA16" s="410"/>
      <c r="AB16" s="408" t="str">
        <f t="shared" ref="AB16:AB19" si="1">IF(BF16="","□",CHOOSE(BF16,"□","■","□"))</f>
        <v>□</v>
      </c>
      <c r="AC16" s="251"/>
      <c r="AD16" s="409" t="s">
        <v>55</v>
      </c>
      <c r="AE16" s="410"/>
      <c r="AF16" s="410"/>
      <c r="AG16" s="410"/>
      <c r="AH16" s="410"/>
      <c r="AI16" s="410"/>
      <c r="AJ16" s="410"/>
      <c r="AK16" s="410"/>
      <c r="AL16" s="459"/>
      <c r="AM16" s="460"/>
      <c r="AN16" s="460"/>
      <c r="AO16" s="460"/>
      <c r="AP16" s="460"/>
      <c r="AQ16" s="460"/>
      <c r="AR16" s="460"/>
      <c r="AS16" s="460"/>
      <c r="AT16" s="460"/>
      <c r="AU16" s="461"/>
      <c r="AV16" s="408" t="str">
        <f>IF(AND(R16="□",AB16="□"),"",CHOOSE(BF16,O16*$X$14,O16*$AH$14))</f>
        <v/>
      </c>
      <c r="AW16" s="408"/>
      <c r="AX16" s="408"/>
      <c r="AY16" s="408"/>
      <c r="AZ16" s="408"/>
      <c r="BB16" s="247" t="s">
        <v>52</v>
      </c>
      <c r="BC16" s="247"/>
      <c r="BD16" s="247"/>
      <c r="BE16" s="247"/>
      <c r="BF16" s="403"/>
      <c r="BG16" s="403"/>
      <c r="BH16" s="403"/>
      <c r="BI16" s="403"/>
      <c r="BJ16" s="403"/>
      <c r="BK16" s="403"/>
    </row>
    <row r="17" spans="1:70" ht="18.75" customHeight="1" x14ac:dyDescent="0.2">
      <c r="A17" s="251" t="s">
        <v>56</v>
      </c>
      <c r="B17" s="253"/>
      <c r="C17" s="411" t="s">
        <v>227</v>
      </c>
      <c r="D17" s="258"/>
      <c r="E17" s="258"/>
      <c r="F17" s="258"/>
      <c r="G17" s="258"/>
      <c r="H17" s="258"/>
      <c r="I17" s="258"/>
      <c r="J17" s="258"/>
      <c r="K17" s="258"/>
      <c r="L17" s="258"/>
      <c r="M17" s="258"/>
      <c r="N17" s="409"/>
      <c r="O17" s="408">
        <v>2</v>
      </c>
      <c r="P17" s="408"/>
      <c r="Q17" s="408"/>
      <c r="R17" s="408" t="str">
        <f t="shared" si="0"/>
        <v>□</v>
      </c>
      <c r="S17" s="251"/>
      <c r="T17" s="409" t="s">
        <v>58</v>
      </c>
      <c r="U17" s="410"/>
      <c r="V17" s="410"/>
      <c r="W17" s="410"/>
      <c r="X17" s="410"/>
      <c r="Y17" s="410"/>
      <c r="Z17" s="410"/>
      <c r="AA17" s="410"/>
      <c r="AB17" s="408" t="str">
        <f t="shared" si="1"/>
        <v>□</v>
      </c>
      <c r="AC17" s="251"/>
      <c r="AD17" s="409" t="s">
        <v>59</v>
      </c>
      <c r="AE17" s="410"/>
      <c r="AF17" s="410"/>
      <c r="AG17" s="410"/>
      <c r="AH17" s="410"/>
      <c r="AI17" s="410"/>
      <c r="AJ17" s="410"/>
      <c r="AK17" s="410"/>
      <c r="AL17" s="408" t="str">
        <f t="shared" ref="AL17:AL19" si="2">IF(BF17="","□",CHOOSE(BF17,"□","□","■"))</f>
        <v>□</v>
      </c>
      <c r="AM17" s="251"/>
      <c r="AN17" s="409" t="s">
        <v>60</v>
      </c>
      <c r="AO17" s="410"/>
      <c r="AP17" s="410"/>
      <c r="AQ17" s="410"/>
      <c r="AR17" s="410"/>
      <c r="AS17" s="410"/>
      <c r="AT17" s="410"/>
      <c r="AU17" s="410"/>
      <c r="AV17" s="408" t="str">
        <f t="shared" ref="AV17:AV20" si="3">IF(AND(R17="□",AB17="□",AL17="□"),"",CHOOSE(BF17,O17*$X$14,O17*$AH$14,O17*$AR$14))</f>
        <v/>
      </c>
      <c r="AW17" s="408"/>
      <c r="AX17" s="408"/>
      <c r="AY17" s="408"/>
      <c r="AZ17" s="408"/>
      <c r="BB17" s="247" t="s">
        <v>56</v>
      </c>
      <c r="BC17" s="247"/>
      <c r="BD17" s="247"/>
      <c r="BE17" s="247"/>
      <c r="BF17" s="403"/>
      <c r="BG17" s="403"/>
      <c r="BH17" s="403"/>
      <c r="BI17" s="403"/>
      <c r="BJ17" s="403"/>
      <c r="BK17" s="403"/>
    </row>
    <row r="18" spans="1:70" ht="18.75" customHeight="1" x14ac:dyDescent="0.2">
      <c r="A18" s="251" t="s">
        <v>57</v>
      </c>
      <c r="B18" s="253"/>
      <c r="C18" s="411" t="s">
        <v>62</v>
      </c>
      <c r="D18" s="258"/>
      <c r="E18" s="258"/>
      <c r="F18" s="258"/>
      <c r="G18" s="258"/>
      <c r="H18" s="258"/>
      <c r="I18" s="258"/>
      <c r="J18" s="258"/>
      <c r="K18" s="258"/>
      <c r="L18" s="258"/>
      <c r="M18" s="258"/>
      <c r="N18" s="409"/>
      <c r="O18" s="408">
        <v>3</v>
      </c>
      <c r="P18" s="408"/>
      <c r="Q18" s="408"/>
      <c r="R18" s="408" t="str">
        <f t="shared" si="0"/>
        <v>□</v>
      </c>
      <c r="S18" s="251"/>
      <c r="T18" s="409" t="s">
        <v>63</v>
      </c>
      <c r="U18" s="410"/>
      <c r="V18" s="410"/>
      <c r="W18" s="410"/>
      <c r="X18" s="410"/>
      <c r="Y18" s="410"/>
      <c r="Z18" s="410"/>
      <c r="AA18" s="410"/>
      <c r="AB18" s="459"/>
      <c r="AC18" s="460"/>
      <c r="AD18" s="460"/>
      <c r="AE18" s="460"/>
      <c r="AF18" s="460"/>
      <c r="AG18" s="460"/>
      <c r="AH18" s="460"/>
      <c r="AI18" s="460"/>
      <c r="AJ18" s="460"/>
      <c r="AK18" s="461"/>
      <c r="AL18" s="459"/>
      <c r="AM18" s="460"/>
      <c r="AN18" s="460"/>
      <c r="AO18" s="460"/>
      <c r="AP18" s="460"/>
      <c r="AQ18" s="460"/>
      <c r="AR18" s="460"/>
      <c r="AS18" s="460"/>
      <c r="AT18" s="460"/>
      <c r="AU18" s="461"/>
      <c r="AV18" s="408" t="str">
        <f>IF(R18="□","",O18*$X$14)</f>
        <v/>
      </c>
      <c r="AW18" s="408"/>
      <c r="AX18" s="408"/>
      <c r="AY18" s="408"/>
      <c r="AZ18" s="408"/>
      <c r="BB18" s="247" t="s">
        <v>57</v>
      </c>
      <c r="BC18" s="247"/>
      <c r="BD18" s="247"/>
      <c r="BE18" s="247"/>
      <c r="BF18" s="403"/>
      <c r="BG18" s="403"/>
      <c r="BH18" s="403"/>
      <c r="BI18" s="403"/>
      <c r="BJ18" s="403"/>
      <c r="BK18" s="403"/>
    </row>
    <row r="19" spans="1:70" ht="18.75" customHeight="1" x14ac:dyDescent="0.2">
      <c r="A19" s="251" t="s">
        <v>61</v>
      </c>
      <c r="B19" s="253"/>
      <c r="C19" s="411" t="s">
        <v>65</v>
      </c>
      <c r="D19" s="258"/>
      <c r="E19" s="258"/>
      <c r="F19" s="258"/>
      <c r="G19" s="258"/>
      <c r="H19" s="258"/>
      <c r="I19" s="258"/>
      <c r="J19" s="258"/>
      <c r="K19" s="258"/>
      <c r="L19" s="258"/>
      <c r="M19" s="258"/>
      <c r="N19" s="409"/>
      <c r="O19" s="408">
        <v>1</v>
      </c>
      <c r="P19" s="408"/>
      <c r="Q19" s="408"/>
      <c r="R19" s="408" t="str">
        <f t="shared" si="0"/>
        <v>□</v>
      </c>
      <c r="S19" s="251"/>
      <c r="T19" s="406" t="s">
        <v>66</v>
      </c>
      <c r="U19" s="406"/>
      <c r="V19" s="406"/>
      <c r="W19" s="406"/>
      <c r="X19" s="406"/>
      <c r="Y19" s="406"/>
      <c r="Z19" s="406"/>
      <c r="AA19" s="407"/>
      <c r="AB19" s="408" t="str">
        <f t="shared" si="1"/>
        <v>□</v>
      </c>
      <c r="AC19" s="251"/>
      <c r="AD19" s="409" t="s">
        <v>67</v>
      </c>
      <c r="AE19" s="410"/>
      <c r="AF19" s="410"/>
      <c r="AG19" s="410"/>
      <c r="AH19" s="410"/>
      <c r="AI19" s="410"/>
      <c r="AJ19" s="410"/>
      <c r="AK19" s="410"/>
      <c r="AL19" s="408" t="str">
        <f t="shared" si="2"/>
        <v>□</v>
      </c>
      <c r="AM19" s="251"/>
      <c r="AN19" s="409" t="s">
        <v>68</v>
      </c>
      <c r="AO19" s="410"/>
      <c r="AP19" s="410"/>
      <c r="AQ19" s="410"/>
      <c r="AR19" s="410"/>
      <c r="AS19" s="410"/>
      <c r="AT19" s="410"/>
      <c r="AU19" s="410"/>
      <c r="AV19" s="408" t="str">
        <f t="shared" si="3"/>
        <v/>
      </c>
      <c r="AW19" s="408"/>
      <c r="AX19" s="408"/>
      <c r="AY19" s="408"/>
      <c r="AZ19" s="408"/>
      <c r="BB19" s="247" t="s">
        <v>61</v>
      </c>
      <c r="BC19" s="247"/>
      <c r="BD19" s="247"/>
      <c r="BE19" s="247"/>
      <c r="BF19" s="403"/>
      <c r="BG19" s="403"/>
      <c r="BH19" s="403"/>
      <c r="BI19" s="403"/>
      <c r="BJ19" s="403"/>
      <c r="BK19" s="403"/>
    </row>
    <row r="20" spans="1:70" ht="18.75" customHeight="1" x14ac:dyDescent="0.2">
      <c r="A20" s="251" t="s">
        <v>64</v>
      </c>
      <c r="B20" s="253"/>
      <c r="C20" s="411" t="s">
        <v>264</v>
      </c>
      <c r="D20" s="258"/>
      <c r="E20" s="258"/>
      <c r="F20" s="258"/>
      <c r="G20" s="258"/>
      <c r="H20" s="258"/>
      <c r="I20" s="258"/>
      <c r="J20" s="258"/>
      <c r="K20" s="258"/>
      <c r="L20" s="258"/>
      <c r="M20" s="258"/>
      <c r="N20" s="409"/>
      <c r="O20" s="408">
        <v>1</v>
      </c>
      <c r="P20" s="408"/>
      <c r="Q20" s="408"/>
      <c r="R20" s="408" t="str">
        <f>IF(BF20="","□",CHOOSE(BF20,"■","□","□"))</f>
        <v>□</v>
      </c>
      <c r="S20" s="251"/>
      <c r="T20" s="409" t="s">
        <v>70</v>
      </c>
      <c r="U20" s="410"/>
      <c r="V20" s="410"/>
      <c r="W20" s="410"/>
      <c r="X20" s="410"/>
      <c r="Y20" s="410"/>
      <c r="Z20" s="410"/>
      <c r="AA20" s="410"/>
      <c r="AB20" s="408" t="str">
        <f>IF(BF20="","□",CHOOSE(BF20,"□","■","□"))</f>
        <v>□</v>
      </c>
      <c r="AC20" s="251"/>
      <c r="AD20" s="409" t="s">
        <v>71</v>
      </c>
      <c r="AE20" s="410"/>
      <c r="AF20" s="410"/>
      <c r="AG20" s="410"/>
      <c r="AH20" s="410"/>
      <c r="AI20" s="410"/>
      <c r="AJ20" s="410"/>
      <c r="AK20" s="410"/>
      <c r="AL20" s="408" t="str">
        <f>IF(BF20="","□",CHOOSE(BF20,"□","□","■"))</f>
        <v>□</v>
      </c>
      <c r="AM20" s="251"/>
      <c r="AN20" s="409" t="s">
        <v>72</v>
      </c>
      <c r="AO20" s="410"/>
      <c r="AP20" s="410"/>
      <c r="AQ20" s="410"/>
      <c r="AR20" s="410"/>
      <c r="AS20" s="410"/>
      <c r="AT20" s="410"/>
      <c r="AU20" s="410"/>
      <c r="AV20" s="408" t="str">
        <f t="shared" si="3"/>
        <v/>
      </c>
      <c r="AW20" s="408"/>
      <c r="AX20" s="408"/>
      <c r="AY20" s="408"/>
      <c r="AZ20" s="408"/>
      <c r="BB20" s="247" t="s">
        <v>64</v>
      </c>
      <c r="BC20" s="247"/>
      <c r="BD20" s="247"/>
      <c r="BE20" s="247"/>
      <c r="BF20" s="403"/>
      <c r="BG20" s="403"/>
      <c r="BH20" s="403"/>
      <c r="BI20" s="403"/>
      <c r="BJ20" s="403"/>
      <c r="BK20" s="403"/>
    </row>
    <row r="21" spans="1:70" ht="18.75" customHeight="1" thickBot="1" x14ac:dyDescent="0.25">
      <c r="A21" s="420" t="s">
        <v>69</v>
      </c>
      <c r="B21" s="421"/>
      <c r="C21" s="439" t="s">
        <v>268</v>
      </c>
      <c r="D21" s="428"/>
      <c r="E21" s="428"/>
      <c r="F21" s="428"/>
      <c r="G21" s="428"/>
      <c r="H21" s="428"/>
      <c r="I21" s="428"/>
      <c r="J21" s="428"/>
      <c r="K21" s="428"/>
      <c r="L21" s="428"/>
      <c r="M21" s="428"/>
      <c r="N21" s="429"/>
      <c r="O21" s="420">
        <v>3</v>
      </c>
      <c r="P21" s="431"/>
      <c r="Q21" s="421"/>
      <c r="R21" s="420" t="str">
        <f>IF(BF21="","□",CHOOSE(BF21,"■","□","□","□"))</f>
        <v>□</v>
      </c>
      <c r="S21" s="431"/>
      <c r="T21" s="428" t="s">
        <v>74</v>
      </c>
      <c r="U21" s="428"/>
      <c r="V21" s="428"/>
      <c r="W21" s="428"/>
      <c r="X21" s="428"/>
      <c r="Y21" s="428"/>
      <c r="Z21" s="428"/>
      <c r="AA21" s="429"/>
      <c r="AB21" s="420" t="str">
        <f>IF(BF21="","□",CHOOSE(BF21,"□","■","□","□"))</f>
        <v>□</v>
      </c>
      <c r="AC21" s="431"/>
      <c r="AD21" s="428" t="s">
        <v>75</v>
      </c>
      <c r="AE21" s="428"/>
      <c r="AF21" s="428"/>
      <c r="AG21" s="428"/>
      <c r="AH21" s="428"/>
      <c r="AI21" s="428"/>
      <c r="AJ21" s="428"/>
      <c r="AK21" s="429"/>
      <c r="AL21" s="456" t="str">
        <f>IF(BF21="","□",CHOOSE(BF21,"□","□","■","□"))</f>
        <v>□</v>
      </c>
      <c r="AM21" s="420"/>
      <c r="AN21" s="429" t="s">
        <v>76</v>
      </c>
      <c r="AO21" s="457"/>
      <c r="AP21" s="457"/>
      <c r="AQ21" s="457"/>
      <c r="AR21" s="457"/>
      <c r="AS21" s="457"/>
      <c r="AT21" s="457"/>
      <c r="AU21" s="457"/>
      <c r="AV21" s="420" t="str">
        <f>IF(AND(R21="□",AB21="□",AL21="□",AL22="□"),"",CHOOSE(BF21,O21*$X$14,O21*$AH$14,O21*$AR$14,IF(AR22="",O21*$AR$14,SUM(O21*$AR$14,$BN$22))))</f>
        <v/>
      </c>
      <c r="AW21" s="431"/>
      <c r="AX21" s="431"/>
      <c r="AY21" s="431"/>
      <c r="AZ21" s="421"/>
      <c r="BB21" s="337" t="s">
        <v>69</v>
      </c>
      <c r="BC21" s="338"/>
      <c r="BD21" s="338"/>
      <c r="BE21" s="339"/>
      <c r="BF21" s="340"/>
      <c r="BG21" s="316"/>
      <c r="BH21" s="316"/>
      <c r="BI21" s="316"/>
      <c r="BJ21" s="316"/>
      <c r="BK21" s="317"/>
      <c r="BL21" s="88"/>
      <c r="BN21" s="448" t="s">
        <v>77</v>
      </c>
      <c r="BO21" s="448"/>
      <c r="BP21" s="448"/>
      <c r="BQ21" s="448"/>
      <c r="BR21" s="448"/>
    </row>
    <row r="22" spans="1:70" ht="18.75" customHeight="1" thickBot="1" x14ac:dyDescent="0.25">
      <c r="A22" s="437"/>
      <c r="B22" s="438"/>
      <c r="C22" s="458"/>
      <c r="D22" s="443"/>
      <c r="E22" s="443"/>
      <c r="F22" s="443"/>
      <c r="G22" s="443"/>
      <c r="H22" s="443"/>
      <c r="I22" s="443"/>
      <c r="J22" s="443"/>
      <c r="K22" s="443"/>
      <c r="L22" s="443"/>
      <c r="M22" s="443"/>
      <c r="N22" s="444"/>
      <c r="O22" s="437"/>
      <c r="P22" s="440"/>
      <c r="Q22" s="438"/>
      <c r="R22" s="437"/>
      <c r="S22" s="440"/>
      <c r="T22" s="443"/>
      <c r="U22" s="443"/>
      <c r="V22" s="443"/>
      <c r="W22" s="443"/>
      <c r="X22" s="443"/>
      <c r="Y22" s="443"/>
      <c r="Z22" s="443"/>
      <c r="AA22" s="444"/>
      <c r="AB22" s="437"/>
      <c r="AC22" s="440"/>
      <c r="AD22" s="443"/>
      <c r="AE22" s="443"/>
      <c r="AF22" s="443"/>
      <c r="AG22" s="443"/>
      <c r="AH22" s="443"/>
      <c r="AI22" s="443"/>
      <c r="AJ22" s="443"/>
      <c r="AK22" s="444"/>
      <c r="AL22" s="449" t="str">
        <f>IF(BF21="","□",CHOOSE(BF21,"□","□","□","■"))</f>
        <v>□</v>
      </c>
      <c r="AM22" s="437"/>
      <c r="AN22" s="443" t="s">
        <v>78</v>
      </c>
      <c r="AO22" s="443"/>
      <c r="AP22" s="443"/>
      <c r="AQ22" s="450"/>
      <c r="AR22" s="451"/>
      <c r="AS22" s="452"/>
      <c r="AT22" s="453"/>
      <c r="AU22" s="149" t="s">
        <v>79</v>
      </c>
      <c r="AV22" s="437"/>
      <c r="AW22" s="440"/>
      <c r="AX22" s="440"/>
      <c r="AY22" s="440"/>
      <c r="AZ22" s="438"/>
      <c r="BB22" s="397"/>
      <c r="BC22" s="359"/>
      <c r="BD22" s="359"/>
      <c r="BE22" s="435"/>
      <c r="BF22" s="436"/>
      <c r="BG22" s="299"/>
      <c r="BH22" s="299"/>
      <c r="BI22" s="299"/>
      <c r="BJ22" s="299"/>
      <c r="BK22" s="300"/>
      <c r="BL22" s="88"/>
      <c r="BN22" s="448" t="str">
        <f>IF(AR22="","",IF(AR22&lt;75,9,IF(AR22&lt;100,18,IF(AR22&lt;125,27,IF(AR22&lt;150,36,IF(AR22&lt;175,45,IF(AR22&lt;200,54,IF(AR22&lt;225,63,IF(AR22&lt;250,72,IF(AR22&lt;275,81,""))))))))))</f>
        <v/>
      </c>
      <c r="BO22" s="448"/>
      <c r="BP22" s="448"/>
      <c r="BQ22" s="448"/>
      <c r="BR22" s="448"/>
    </row>
    <row r="23" spans="1:70" ht="18.75" customHeight="1" x14ac:dyDescent="0.2">
      <c r="A23" s="432"/>
      <c r="B23" s="434"/>
      <c r="C23" s="445"/>
      <c r="D23" s="430"/>
      <c r="E23" s="430"/>
      <c r="F23" s="430"/>
      <c r="G23" s="430"/>
      <c r="H23" s="430"/>
      <c r="I23" s="430"/>
      <c r="J23" s="430"/>
      <c r="K23" s="430"/>
      <c r="L23" s="430"/>
      <c r="M23" s="430"/>
      <c r="N23" s="414"/>
      <c r="O23" s="432"/>
      <c r="P23" s="433"/>
      <c r="Q23" s="434"/>
      <c r="R23" s="432"/>
      <c r="S23" s="433"/>
      <c r="T23" s="430"/>
      <c r="U23" s="430"/>
      <c r="V23" s="430"/>
      <c r="W23" s="430"/>
      <c r="X23" s="430"/>
      <c r="Y23" s="430"/>
      <c r="Z23" s="430"/>
      <c r="AA23" s="414"/>
      <c r="AB23" s="432"/>
      <c r="AC23" s="433"/>
      <c r="AD23" s="430"/>
      <c r="AE23" s="430"/>
      <c r="AF23" s="430"/>
      <c r="AG23" s="430"/>
      <c r="AH23" s="430"/>
      <c r="AI23" s="430"/>
      <c r="AJ23" s="430"/>
      <c r="AK23" s="414"/>
      <c r="AL23" s="432" t="s">
        <v>80</v>
      </c>
      <c r="AM23" s="454"/>
      <c r="AN23" s="454"/>
      <c r="AO23" s="454"/>
      <c r="AP23" s="454"/>
      <c r="AQ23" s="454"/>
      <c r="AR23" s="454"/>
      <c r="AS23" s="454"/>
      <c r="AT23" s="454"/>
      <c r="AU23" s="455"/>
      <c r="AV23" s="432"/>
      <c r="AW23" s="433"/>
      <c r="AX23" s="433"/>
      <c r="AY23" s="433"/>
      <c r="AZ23" s="434"/>
      <c r="BB23" s="342"/>
      <c r="BC23" s="343"/>
      <c r="BD23" s="343"/>
      <c r="BE23" s="344"/>
      <c r="BF23" s="341"/>
      <c r="BG23" s="301"/>
      <c r="BH23" s="301"/>
      <c r="BI23" s="301"/>
      <c r="BJ23" s="301"/>
      <c r="BK23" s="302"/>
      <c r="BL23" s="88"/>
      <c r="BN23" s="448"/>
      <c r="BO23" s="448"/>
      <c r="BP23" s="448"/>
      <c r="BQ23" s="448"/>
      <c r="BR23" s="448"/>
    </row>
    <row r="24" spans="1:70" ht="18.75" customHeight="1" x14ac:dyDescent="0.2">
      <c r="A24" s="420" t="s">
        <v>73</v>
      </c>
      <c r="B24" s="421"/>
      <c r="C24" s="439" t="s">
        <v>82</v>
      </c>
      <c r="D24" s="428"/>
      <c r="E24" s="428"/>
      <c r="F24" s="428"/>
      <c r="G24" s="428"/>
      <c r="H24" s="428"/>
      <c r="I24" s="428"/>
      <c r="J24" s="428"/>
      <c r="K24" s="428"/>
      <c r="L24" s="428"/>
      <c r="M24" s="428"/>
      <c r="N24" s="429"/>
      <c r="O24" s="420">
        <v>1</v>
      </c>
      <c r="P24" s="431"/>
      <c r="Q24" s="421"/>
      <c r="R24" s="420" t="str">
        <f>IF(BF24="","□",CHOOSE(BF24,"■","□","□"))</f>
        <v>□</v>
      </c>
      <c r="S24" s="431"/>
      <c r="T24" s="428" t="s">
        <v>83</v>
      </c>
      <c r="U24" s="428"/>
      <c r="V24" s="428"/>
      <c r="W24" s="428"/>
      <c r="X24" s="428"/>
      <c r="Y24" s="428"/>
      <c r="Z24" s="428"/>
      <c r="AA24" s="429"/>
      <c r="AB24" s="420" t="str">
        <f>IF(BF24="","□",CHOOSE(BF24,"□","■","□"))</f>
        <v>□</v>
      </c>
      <c r="AC24" s="431"/>
      <c r="AD24" s="428" t="s">
        <v>84</v>
      </c>
      <c r="AE24" s="428"/>
      <c r="AF24" s="428"/>
      <c r="AG24" s="428"/>
      <c r="AH24" s="428"/>
      <c r="AI24" s="428"/>
      <c r="AJ24" s="428"/>
      <c r="AK24" s="429"/>
      <c r="AL24" s="437" t="str">
        <f>IF(BF24="","□",CHOOSE(BF24,"□","□","■"))</f>
        <v>□</v>
      </c>
      <c r="AM24" s="440"/>
      <c r="AN24" s="443" t="s">
        <v>85</v>
      </c>
      <c r="AO24" s="443"/>
      <c r="AP24" s="443"/>
      <c r="AQ24" s="443"/>
      <c r="AR24" s="443"/>
      <c r="AS24" s="443"/>
      <c r="AT24" s="443"/>
      <c r="AU24" s="444"/>
      <c r="AV24" s="420" t="str">
        <f>IF(AND(R24="□",AB24="□",AL24="□"),"",CHOOSE(BF24,O24*$X$14,O24*$AH$14,O24*$AR$14))</f>
        <v/>
      </c>
      <c r="AW24" s="431"/>
      <c r="AX24" s="431"/>
      <c r="AY24" s="431"/>
      <c r="AZ24" s="421"/>
      <c r="BB24" s="337" t="s">
        <v>73</v>
      </c>
      <c r="BC24" s="338"/>
      <c r="BD24" s="338"/>
      <c r="BE24" s="339"/>
      <c r="BF24" s="436"/>
      <c r="BG24" s="299"/>
      <c r="BH24" s="299"/>
      <c r="BI24" s="299"/>
      <c r="BJ24" s="299"/>
      <c r="BK24" s="300"/>
    </row>
    <row r="25" spans="1:70" ht="18.75" customHeight="1" x14ac:dyDescent="0.2">
      <c r="A25" s="432"/>
      <c r="B25" s="434"/>
      <c r="C25" s="445"/>
      <c r="D25" s="430"/>
      <c r="E25" s="430"/>
      <c r="F25" s="430"/>
      <c r="G25" s="430"/>
      <c r="H25" s="430"/>
      <c r="I25" s="430"/>
      <c r="J25" s="430"/>
      <c r="K25" s="430"/>
      <c r="L25" s="430"/>
      <c r="M25" s="430"/>
      <c r="N25" s="414"/>
      <c r="O25" s="432"/>
      <c r="P25" s="433"/>
      <c r="Q25" s="434"/>
      <c r="R25" s="432"/>
      <c r="S25" s="433"/>
      <c r="T25" s="430"/>
      <c r="U25" s="430"/>
      <c r="V25" s="430"/>
      <c r="W25" s="430"/>
      <c r="X25" s="430"/>
      <c r="Y25" s="430"/>
      <c r="Z25" s="430"/>
      <c r="AA25" s="414"/>
      <c r="AB25" s="432"/>
      <c r="AC25" s="433"/>
      <c r="AD25" s="446" t="s">
        <v>86</v>
      </c>
      <c r="AE25" s="447"/>
      <c r="AF25" s="447"/>
      <c r="AG25" s="447"/>
      <c r="AH25" s="447"/>
      <c r="AI25" s="447"/>
      <c r="AJ25" s="447"/>
      <c r="AK25" s="447"/>
      <c r="AL25" s="432"/>
      <c r="AM25" s="433"/>
      <c r="AN25" s="430"/>
      <c r="AO25" s="430"/>
      <c r="AP25" s="430"/>
      <c r="AQ25" s="430"/>
      <c r="AR25" s="430"/>
      <c r="AS25" s="430"/>
      <c r="AT25" s="430"/>
      <c r="AU25" s="414"/>
      <c r="AV25" s="432"/>
      <c r="AW25" s="433"/>
      <c r="AX25" s="433"/>
      <c r="AY25" s="433"/>
      <c r="AZ25" s="434"/>
      <c r="BB25" s="342"/>
      <c r="BC25" s="343"/>
      <c r="BD25" s="343"/>
      <c r="BE25" s="344"/>
      <c r="BF25" s="341"/>
      <c r="BG25" s="301"/>
      <c r="BH25" s="301"/>
      <c r="BI25" s="301"/>
      <c r="BJ25" s="301"/>
      <c r="BK25" s="302"/>
    </row>
    <row r="26" spans="1:70" ht="18.75" customHeight="1" x14ac:dyDescent="0.2">
      <c r="A26" s="251" t="s">
        <v>81</v>
      </c>
      <c r="B26" s="253"/>
      <c r="C26" s="411" t="s">
        <v>228</v>
      </c>
      <c r="D26" s="258"/>
      <c r="E26" s="258"/>
      <c r="F26" s="258"/>
      <c r="G26" s="258"/>
      <c r="H26" s="258"/>
      <c r="I26" s="258"/>
      <c r="J26" s="258"/>
      <c r="K26" s="258"/>
      <c r="L26" s="258"/>
      <c r="M26" s="258"/>
      <c r="N26" s="409"/>
      <c r="O26" s="408">
        <v>1</v>
      </c>
      <c r="P26" s="408"/>
      <c r="Q26" s="408"/>
      <c r="R26" s="408" t="str">
        <f>IF(BF26="","□",CHOOSE(BF26,"■","□","□"))</f>
        <v>□</v>
      </c>
      <c r="S26" s="251"/>
      <c r="T26" s="409" t="s">
        <v>88</v>
      </c>
      <c r="U26" s="410"/>
      <c r="V26" s="410"/>
      <c r="W26" s="410"/>
      <c r="X26" s="410"/>
      <c r="Y26" s="410"/>
      <c r="Z26" s="410"/>
      <c r="AA26" s="410"/>
      <c r="AB26" s="408" t="str">
        <f>IF(BF26="","□",CHOOSE(BF26,"□","■","□"))</f>
        <v>□</v>
      </c>
      <c r="AC26" s="251"/>
      <c r="AD26" s="409" t="s">
        <v>89</v>
      </c>
      <c r="AE26" s="410"/>
      <c r="AF26" s="410"/>
      <c r="AG26" s="410"/>
      <c r="AH26" s="410"/>
      <c r="AI26" s="410"/>
      <c r="AJ26" s="410"/>
      <c r="AK26" s="410"/>
      <c r="AL26" s="408" t="str">
        <f>IF(BF26="","□",CHOOSE(BF26,"□","□","■"))</f>
        <v>□</v>
      </c>
      <c r="AM26" s="251"/>
      <c r="AN26" s="409" t="s">
        <v>90</v>
      </c>
      <c r="AO26" s="410"/>
      <c r="AP26" s="410"/>
      <c r="AQ26" s="410"/>
      <c r="AR26" s="410"/>
      <c r="AS26" s="410"/>
      <c r="AT26" s="410"/>
      <c r="AU26" s="410"/>
      <c r="AV26" s="251" t="str">
        <f>IF(AND(R26="□",AB26="□",AL26="□"),"",CHOOSE(BF26,O26*$X$14,O26*$AH$14,O26*$AR$14))</f>
        <v/>
      </c>
      <c r="AW26" s="252"/>
      <c r="AX26" s="252"/>
      <c r="AY26" s="252"/>
      <c r="AZ26" s="253"/>
      <c r="BB26" s="247" t="s">
        <v>81</v>
      </c>
      <c r="BC26" s="247"/>
      <c r="BD26" s="247"/>
      <c r="BE26" s="247"/>
      <c r="BF26" s="403"/>
      <c r="BG26" s="403"/>
      <c r="BH26" s="403"/>
      <c r="BI26" s="403"/>
      <c r="BJ26" s="403"/>
      <c r="BK26" s="403"/>
    </row>
    <row r="27" spans="1:70" ht="18.75" customHeight="1" x14ac:dyDescent="0.2">
      <c r="A27" s="420" t="s">
        <v>87</v>
      </c>
      <c r="B27" s="421"/>
      <c r="C27" s="411" t="s">
        <v>92</v>
      </c>
      <c r="D27" s="258"/>
      <c r="E27" s="258"/>
      <c r="F27" s="258"/>
      <c r="G27" s="258"/>
      <c r="H27" s="258"/>
      <c r="I27" s="258"/>
      <c r="J27" s="258"/>
      <c r="K27" s="258"/>
      <c r="L27" s="258"/>
      <c r="M27" s="258"/>
      <c r="N27" s="409"/>
      <c r="O27" s="408">
        <v>2</v>
      </c>
      <c r="P27" s="408"/>
      <c r="Q27" s="408"/>
      <c r="R27" s="408" t="str">
        <f t="shared" ref="R27" si="4">IF(BF27="","□",CHOOSE(BF27,"■","□","□"))</f>
        <v>□</v>
      </c>
      <c r="S27" s="251"/>
      <c r="T27" s="409" t="s">
        <v>93</v>
      </c>
      <c r="U27" s="410"/>
      <c r="V27" s="410"/>
      <c r="W27" s="410"/>
      <c r="X27" s="410"/>
      <c r="Y27" s="410"/>
      <c r="Z27" s="410"/>
      <c r="AA27" s="410"/>
      <c r="AB27" s="408" t="str">
        <f t="shared" ref="AB27" si="5">IF(BF27="","□",CHOOSE(BF27,"□","■","□"))</f>
        <v>□</v>
      </c>
      <c r="AC27" s="251"/>
      <c r="AD27" s="409" t="s">
        <v>94</v>
      </c>
      <c r="AE27" s="410"/>
      <c r="AF27" s="410"/>
      <c r="AG27" s="410"/>
      <c r="AH27" s="410"/>
      <c r="AI27" s="410"/>
      <c r="AJ27" s="410"/>
      <c r="AK27" s="410"/>
      <c r="AL27" s="408" t="str">
        <f t="shared" ref="AL27" si="6">IF(BF27="","□",CHOOSE(BF27,"□","□","■"))</f>
        <v>□</v>
      </c>
      <c r="AM27" s="251"/>
      <c r="AN27" s="409" t="s">
        <v>95</v>
      </c>
      <c r="AO27" s="410"/>
      <c r="AP27" s="410"/>
      <c r="AQ27" s="410"/>
      <c r="AR27" s="410"/>
      <c r="AS27" s="410"/>
      <c r="AT27" s="410"/>
      <c r="AU27" s="410"/>
      <c r="AV27" s="251" t="str">
        <f>IF(AND(R27="□",AB27="□",AL27="□"),"",CHOOSE(BF27,O27*$X$14,O27*$AH$14,O27*$AR$14))</f>
        <v/>
      </c>
      <c r="AW27" s="252"/>
      <c r="AX27" s="252"/>
      <c r="AY27" s="252"/>
      <c r="AZ27" s="253"/>
      <c r="BB27" s="337" t="s">
        <v>87</v>
      </c>
      <c r="BC27" s="338"/>
      <c r="BD27" s="338"/>
      <c r="BE27" s="339"/>
      <c r="BF27" s="340"/>
      <c r="BG27" s="316"/>
      <c r="BH27" s="316"/>
      <c r="BI27" s="316"/>
      <c r="BJ27" s="316"/>
      <c r="BK27" s="317"/>
    </row>
    <row r="28" spans="1:70" ht="18.75" customHeight="1" x14ac:dyDescent="0.2">
      <c r="A28" s="420" t="s">
        <v>91</v>
      </c>
      <c r="B28" s="421"/>
      <c r="C28" s="411" t="s">
        <v>97</v>
      </c>
      <c r="D28" s="258"/>
      <c r="E28" s="258"/>
      <c r="F28" s="258"/>
      <c r="G28" s="258"/>
      <c r="H28" s="258"/>
      <c r="I28" s="258"/>
      <c r="J28" s="258"/>
      <c r="K28" s="258"/>
      <c r="L28" s="258"/>
      <c r="M28" s="258"/>
      <c r="N28" s="409"/>
      <c r="O28" s="419">
        <v>1</v>
      </c>
      <c r="P28" s="419"/>
      <c r="Q28" s="419"/>
      <c r="R28" s="408" t="str">
        <f>IF(BF28="","□",CHOOSE(BF28,"■","□","□"))</f>
        <v>□</v>
      </c>
      <c r="S28" s="251"/>
      <c r="T28" s="409" t="s">
        <v>93</v>
      </c>
      <c r="U28" s="410"/>
      <c r="V28" s="410"/>
      <c r="W28" s="410"/>
      <c r="X28" s="410"/>
      <c r="Y28" s="410"/>
      <c r="Z28" s="410"/>
      <c r="AA28" s="410"/>
      <c r="AB28" s="408" t="str">
        <f>IF(BF28="","□",CHOOSE(BF28,"□","■","□"))</f>
        <v>□</v>
      </c>
      <c r="AC28" s="251"/>
      <c r="AD28" s="409" t="s">
        <v>94</v>
      </c>
      <c r="AE28" s="410"/>
      <c r="AF28" s="410"/>
      <c r="AG28" s="410"/>
      <c r="AH28" s="410"/>
      <c r="AI28" s="410"/>
      <c r="AJ28" s="410"/>
      <c r="AK28" s="410"/>
      <c r="AL28" s="408" t="str">
        <f>IF(BF28="","□",CHOOSE(BF28,"□","□","■"))</f>
        <v>□</v>
      </c>
      <c r="AM28" s="251"/>
      <c r="AN28" s="409" t="s">
        <v>95</v>
      </c>
      <c r="AO28" s="410"/>
      <c r="AP28" s="410"/>
      <c r="AQ28" s="410"/>
      <c r="AR28" s="410"/>
      <c r="AS28" s="410"/>
      <c r="AT28" s="410"/>
      <c r="AU28" s="410"/>
      <c r="AV28" s="408" t="str">
        <f>IF(AND(R28="□",AB28="□",AL28="□"),"",CHOOSE(BF28,O28*$X$14,O28*$AH$14,O28*$AR$14))</f>
        <v/>
      </c>
      <c r="AW28" s="408"/>
      <c r="AX28" s="408"/>
      <c r="AY28" s="408"/>
      <c r="AZ28" s="408"/>
      <c r="BB28" s="337" t="s">
        <v>91</v>
      </c>
      <c r="BC28" s="338"/>
      <c r="BD28" s="338"/>
      <c r="BE28" s="339"/>
      <c r="BF28" s="340"/>
      <c r="BG28" s="316"/>
      <c r="BH28" s="316"/>
      <c r="BI28" s="316"/>
      <c r="BJ28" s="316"/>
      <c r="BK28" s="317"/>
    </row>
    <row r="29" spans="1:70" ht="18.75" customHeight="1" x14ac:dyDescent="0.2">
      <c r="A29" s="420" t="s">
        <v>96</v>
      </c>
      <c r="B29" s="421"/>
      <c r="C29" s="439" t="s">
        <v>99</v>
      </c>
      <c r="D29" s="428"/>
      <c r="E29" s="428"/>
      <c r="F29" s="428"/>
      <c r="G29" s="428"/>
      <c r="H29" s="428"/>
      <c r="I29" s="428"/>
      <c r="J29" s="428"/>
      <c r="K29" s="428"/>
      <c r="L29" s="428"/>
      <c r="M29" s="428"/>
      <c r="N29" s="429"/>
      <c r="O29" s="420">
        <v>1</v>
      </c>
      <c r="P29" s="431"/>
      <c r="Q29" s="421"/>
      <c r="R29" s="437" t="str">
        <f>IF(BF29="","□",CHOOSE(BF29,"■","□","□"))</f>
        <v>□</v>
      </c>
      <c r="S29" s="440"/>
      <c r="T29" s="443" t="s">
        <v>100</v>
      </c>
      <c r="U29" s="443"/>
      <c r="V29" s="443"/>
      <c r="W29" s="443"/>
      <c r="X29" s="443"/>
      <c r="Y29" s="443"/>
      <c r="Z29" s="443"/>
      <c r="AA29" s="444"/>
      <c r="AB29" s="420" t="str">
        <f>IF(BF29="","□",CHOOSE(BF29,"□","■","□"))</f>
        <v>□</v>
      </c>
      <c r="AC29" s="431"/>
      <c r="AD29" s="428" t="s">
        <v>101</v>
      </c>
      <c r="AE29" s="428"/>
      <c r="AF29" s="428"/>
      <c r="AG29" s="428"/>
      <c r="AH29" s="428"/>
      <c r="AI29" s="428"/>
      <c r="AJ29" s="428"/>
      <c r="AK29" s="429"/>
      <c r="AL29" s="420" t="str">
        <f>IF(BF29="","□",CHOOSE(BF29,"□","□","■"))</f>
        <v>□</v>
      </c>
      <c r="AM29" s="431"/>
      <c r="AN29" s="428" t="s">
        <v>102</v>
      </c>
      <c r="AO29" s="428"/>
      <c r="AP29" s="428"/>
      <c r="AQ29" s="428"/>
      <c r="AR29" s="428"/>
      <c r="AS29" s="428"/>
      <c r="AT29" s="428"/>
      <c r="AU29" s="429"/>
      <c r="AV29" s="420" t="str">
        <f>IF(AND(R29="□",AB29="□",AL29="□"),"",CHOOSE(BF29,O29*$X$14,O29*$AH$14,O29*$AR$14))</f>
        <v/>
      </c>
      <c r="AW29" s="431"/>
      <c r="AX29" s="431"/>
      <c r="AY29" s="431"/>
      <c r="AZ29" s="421"/>
      <c r="BB29" s="337" t="s">
        <v>96</v>
      </c>
      <c r="BC29" s="338"/>
      <c r="BD29" s="338"/>
      <c r="BE29" s="339"/>
      <c r="BF29" s="340"/>
      <c r="BG29" s="316"/>
      <c r="BH29" s="316"/>
      <c r="BI29" s="316"/>
      <c r="BJ29" s="316"/>
      <c r="BK29" s="317"/>
    </row>
    <row r="30" spans="1:70" ht="18.75" customHeight="1" thickBot="1" x14ac:dyDescent="0.25">
      <c r="A30" s="437"/>
      <c r="B30" s="438"/>
      <c r="C30" s="445" t="s">
        <v>103</v>
      </c>
      <c r="D30" s="430"/>
      <c r="E30" s="430"/>
      <c r="F30" s="430"/>
      <c r="G30" s="430"/>
      <c r="H30" s="430"/>
      <c r="I30" s="430"/>
      <c r="J30" s="430"/>
      <c r="K30" s="430"/>
      <c r="L30" s="430"/>
      <c r="M30" s="430"/>
      <c r="N30" s="414"/>
      <c r="O30" s="432"/>
      <c r="P30" s="433"/>
      <c r="Q30" s="434"/>
      <c r="R30" s="441"/>
      <c r="S30" s="442"/>
      <c r="T30" s="443"/>
      <c r="U30" s="443"/>
      <c r="V30" s="443"/>
      <c r="W30" s="443"/>
      <c r="X30" s="443"/>
      <c r="Y30" s="443"/>
      <c r="Z30" s="443"/>
      <c r="AA30" s="444"/>
      <c r="AB30" s="432"/>
      <c r="AC30" s="433"/>
      <c r="AD30" s="430"/>
      <c r="AE30" s="430"/>
      <c r="AF30" s="430"/>
      <c r="AG30" s="430"/>
      <c r="AH30" s="430"/>
      <c r="AI30" s="430"/>
      <c r="AJ30" s="430"/>
      <c r="AK30" s="414"/>
      <c r="AL30" s="432"/>
      <c r="AM30" s="433"/>
      <c r="AN30" s="430"/>
      <c r="AO30" s="430"/>
      <c r="AP30" s="430"/>
      <c r="AQ30" s="430"/>
      <c r="AR30" s="430"/>
      <c r="AS30" s="430"/>
      <c r="AT30" s="430"/>
      <c r="AU30" s="414"/>
      <c r="AV30" s="432"/>
      <c r="AW30" s="433"/>
      <c r="AX30" s="433"/>
      <c r="AY30" s="433"/>
      <c r="AZ30" s="434"/>
      <c r="BB30" s="397"/>
      <c r="BC30" s="359"/>
      <c r="BD30" s="359"/>
      <c r="BE30" s="435"/>
      <c r="BF30" s="436"/>
      <c r="BG30" s="299"/>
      <c r="BH30" s="299"/>
      <c r="BI30" s="299"/>
      <c r="BJ30" s="299"/>
      <c r="BK30" s="300"/>
    </row>
    <row r="31" spans="1:70" ht="18.75" customHeight="1" thickBot="1" x14ac:dyDescent="0.25">
      <c r="A31" s="420" t="s">
        <v>98</v>
      </c>
      <c r="B31" s="421"/>
      <c r="C31" s="411" t="s">
        <v>105</v>
      </c>
      <c r="D31" s="258"/>
      <c r="E31" s="258"/>
      <c r="F31" s="258"/>
      <c r="G31" s="258"/>
      <c r="H31" s="258"/>
      <c r="I31" s="258"/>
      <c r="J31" s="258"/>
      <c r="K31" s="258"/>
      <c r="L31" s="258"/>
      <c r="M31" s="258"/>
      <c r="N31" s="409"/>
      <c r="O31" s="408">
        <v>3</v>
      </c>
      <c r="P31" s="408"/>
      <c r="Q31" s="251"/>
      <c r="R31" s="422" t="str">
        <f>IF(BF31="","",BF31)</f>
        <v/>
      </c>
      <c r="S31" s="423"/>
      <c r="T31" s="423"/>
      <c r="U31" s="423"/>
      <c r="V31" s="423"/>
      <c r="W31" s="423"/>
      <c r="X31" s="423"/>
      <c r="Y31" s="423"/>
      <c r="Z31" s="423"/>
      <c r="AA31" s="424"/>
      <c r="AB31" s="253" t="s">
        <v>106</v>
      </c>
      <c r="AC31" s="408"/>
      <c r="AD31" s="425"/>
      <c r="AE31" s="426"/>
      <c r="AF31" s="426"/>
      <c r="AG31" s="426"/>
      <c r="AH31" s="426"/>
      <c r="AI31" s="426"/>
      <c r="AJ31" s="426"/>
      <c r="AK31" s="426"/>
      <c r="AL31" s="426"/>
      <c r="AM31" s="426"/>
      <c r="AN31" s="426"/>
      <c r="AO31" s="426"/>
      <c r="AP31" s="426"/>
      <c r="AQ31" s="426"/>
      <c r="AR31" s="426"/>
      <c r="AS31" s="426"/>
      <c r="AT31" s="426"/>
      <c r="AU31" s="427"/>
      <c r="AV31" s="251" t="str">
        <f>IF(R31="","",O31*R31)</f>
        <v/>
      </c>
      <c r="AW31" s="252"/>
      <c r="AX31" s="252"/>
      <c r="AY31" s="252"/>
      <c r="AZ31" s="253"/>
      <c r="BB31" s="337" t="s">
        <v>98</v>
      </c>
      <c r="BC31" s="338"/>
      <c r="BD31" s="338"/>
      <c r="BE31" s="339"/>
      <c r="BF31" s="340"/>
      <c r="BG31" s="316"/>
      <c r="BH31" s="316"/>
      <c r="BI31" s="316"/>
      <c r="BJ31" s="316"/>
      <c r="BK31" s="317"/>
    </row>
    <row r="32" spans="1:70" ht="18.75" customHeight="1" thickBot="1" x14ac:dyDescent="0.25">
      <c r="A32" s="420" t="s">
        <v>104</v>
      </c>
      <c r="B32" s="421"/>
      <c r="C32" s="411" t="s">
        <v>335</v>
      </c>
      <c r="D32" s="258"/>
      <c r="E32" s="258"/>
      <c r="F32" s="258"/>
      <c r="G32" s="258"/>
      <c r="H32" s="258"/>
      <c r="I32" s="258"/>
      <c r="J32" s="258"/>
      <c r="K32" s="258"/>
      <c r="L32" s="258"/>
      <c r="M32" s="258"/>
      <c r="N32" s="409"/>
      <c r="O32" s="408">
        <v>2</v>
      </c>
      <c r="P32" s="408"/>
      <c r="Q32" s="251"/>
      <c r="R32" s="422" t="str">
        <f>IF(BF32="","",BF32)</f>
        <v/>
      </c>
      <c r="S32" s="423"/>
      <c r="T32" s="423"/>
      <c r="U32" s="423"/>
      <c r="V32" s="423"/>
      <c r="W32" s="423"/>
      <c r="X32" s="423"/>
      <c r="Y32" s="423"/>
      <c r="Z32" s="423"/>
      <c r="AA32" s="424"/>
      <c r="AB32" s="253" t="s">
        <v>106</v>
      </c>
      <c r="AC32" s="408"/>
      <c r="AD32" s="425"/>
      <c r="AE32" s="426"/>
      <c r="AF32" s="426"/>
      <c r="AG32" s="426"/>
      <c r="AH32" s="426"/>
      <c r="AI32" s="426"/>
      <c r="AJ32" s="426"/>
      <c r="AK32" s="426"/>
      <c r="AL32" s="426"/>
      <c r="AM32" s="426"/>
      <c r="AN32" s="426"/>
      <c r="AO32" s="426"/>
      <c r="AP32" s="426"/>
      <c r="AQ32" s="426"/>
      <c r="AR32" s="426"/>
      <c r="AS32" s="426"/>
      <c r="AT32" s="426"/>
      <c r="AU32" s="427"/>
      <c r="AV32" s="251" t="str">
        <f>IF(R32="","",O32*R32)</f>
        <v/>
      </c>
      <c r="AW32" s="252"/>
      <c r="AX32" s="252"/>
      <c r="AY32" s="252"/>
      <c r="AZ32" s="253"/>
      <c r="BB32" s="337" t="s">
        <v>104</v>
      </c>
      <c r="BC32" s="338"/>
      <c r="BD32" s="338"/>
      <c r="BE32" s="339"/>
      <c r="BF32" s="340"/>
      <c r="BG32" s="316"/>
      <c r="BH32" s="316"/>
      <c r="BI32" s="316"/>
      <c r="BJ32" s="316"/>
      <c r="BK32" s="317"/>
    </row>
    <row r="33" spans="1:63" ht="18.75" customHeight="1" thickBot="1" x14ac:dyDescent="0.25">
      <c r="A33" s="420" t="s">
        <v>107</v>
      </c>
      <c r="B33" s="421"/>
      <c r="C33" s="411" t="s">
        <v>109</v>
      </c>
      <c r="D33" s="258"/>
      <c r="E33" s="258"/>
      <c r="F33" s="258"/>
      <c r="G33" s="258"/>
      <c r="H33" s="258"/>
      <c r="I33" s="258"/>
      <c r="J33" s="258"/>
      <c r="K33" s="258"/>
      <c r="L33" s="258"/>
      <c r="M33" s="258"/>
      <c r="N33" s="409"/>
      <c r="O33" s="408">
        <v>5</v>
      </c>
      <c r="P33" s="408"/>
      <c r="Q33" s="251"/>
      <c r="R33" s="422" t="str">
        <f>IF(BF33="","",BF33)</f>
        <v/>
      </c>
      <c r="S33" s="423"/>
      <c r="T33" s="423"/>
      <c r="U33" s="423"/>
      <c r="V33" s="423"/>
      <c r="W33" s="423"/>
      <c r="X33" s="423"/>
      <c r="Y33" s="423"/>
      <c r="Z33" s="423"/>
      <c r="AA33" s="424"/>
      <c r="AB33" s="253" t="s">
        <v>106</v>
      </c>
      <c r="AC33" s="408"/>
      <c r="AD33" s="425"/>
      <c r="AE33" s="426"/>
      <c r="AF33" s="426"/>
      <c r="AG33" s="426"/>
      <c r="AH33" s="426"/>
      <c r="AI33" s="426"/>
      <c r="AJ33" s="426"/>
      <c r="AK33" s="426"/>
      <c r="AL33" s="426"/>
      <c r="AM33" s="426"/>
      <c r="AN33" s="426"/>
      <c r="AO33" s="426"/>
      <c r="AP33" s="426"/>
      <c r="AQ33" s="426"/>
      <c r="AR33" s="426"/>
      <c r="AS33" s="426"/>
      <c r="AT33" s="426"/>
      <c r="AU33" s="427"/>
      <c r="AV33" s="251" t="str">
        <f>IF(R33="","",O33*R33)</f>
        <v/>
      </c>
      <c r="AW33" s="252"/>
      <c r="AX33" s="252"/>
      <c r="AY33" s="252"/>
      <c r="AZ33" s="253"/>
      <c r="BB33" s="337" t="s">
        <v>107</v>
      </c>
      <c r="BC33" s="338"/>
      <c r="BD33" s="338"/>
      <c r="BE33" s="339"/>
      <c r="BF33" s="340"/>
      <c r="BG33" s="316"/>
      <c r="BH33" s="316"/>
      <c r="BI33" s="316"/>
      <c r="BJ33" s="316"/>
      <c r="BK33" s="317"/>
    </row>
    <row r="34" spans="1:63" ht="18.75" customHeight="1" x14ac:dyDescent="0.2">
      <c r="A34" s="251" t="s">
        <v>108</v>
      </c>
      <c r="B34" s="253"/>
      <c r="C34" s="411" t="s">
        <v>111</v>
      </c>
      <c r="D34" s="258"/>
      <c r="E34" s="258"/>
      <c r="F34" s="258"/>
      <c r="G34" s="258"/>
      <c r="H34" s="258"/>
      <c r="I34" s="258"/>
      <c r="J34" s="258"/>
      <c r="K34" s="258"/>
      <c r="L34" s="258"/>
      <c r="M34" s="258"/>
      <c r="N34" s="409"/>
      <c r="O34" s="408">
        <v>7</v>
      </c>
      <c r="P34" s="408"/>
      <c r="Q34" s="408"/>
      <c r="R34" s="412" t="str">
        <f>IF(BF34="","□",CHOOSE(BF34,"■"))</f>
        <v>□</v>
      </c>
      <c r="S34" s="413"/>
      <c r="T34" s="414" t="s">
        <v>112</v>
      </c>
      <c r="U34" s="415"/>
      <c r="V34" s="415"/>
      <c r="W34" s="415"/>
      <c r="X34" s="415"/>
      <c r="Y34" s="415"/>
      <c r="Z34" s="415"/>
      <c r="AA34" s="415"/>
      <c r="AB34" s="416"/>
      <c r="AC34" s="417"/>
      <c r="AD34" s="417"/>
      <c r="AE34" s="417"/>
      <c r="AF34" s="417"/>
      <c r="AG34" s="417"/>
      <c r="AH34" s="417"/>
      <c r="AI34" s="417"/>
      <c r="AJ34" s="417"/>
      <c r="AK34" s="418"/>
      <c r="AL34" s="416"/>
      <c r="AM34" s="417"/>
      <c r="AN34" s="417"/>
      <c r="AO34" s="417"/>
      <c r="AP34" s="417"/>
      <c r="AQ34" s="417"/>
      <c r="AR34" s="417"/>
      <c r="AS34" s="417"/>
      <c r="AT34" s="417"/>
      <c r="AU34" s="418"/>
      <c r="AV34" s="419" t="str">
        <f>IF(R34="□","",O34*$X$14)</f>
        <v/>
      </c>
      <c r="AW34" s="419"/>
      <c r="AX34" s="419"/>
      <c r="AY34" s="419"/>
      <c r="AZ34" s="419"/>
      <c r="BB34" s="247" t="s">
        <v>108</v>
      </c>
      <c r="BC34" s="247"/>
      <c r="BD34" s="247"/>
      <c r="BE34" s="247"/>
      <c r="BF34" s="403"/>
      <c r="BG34" s="403"/>
      <c r="BH34" s="403"/>
      <c r="BI34" s="403"/>
      <c r="BJ34" s="403"/>
      <c r="BK34" s="403"/>
    </row>
    <row r="35" spans="1:63" ht="18.75" customHeight="1" x14ac:dyDescent="0.2">
      <c r="A35" s="251" t="s">
        <v>110</v>
      </c>
      <c r="B35" s="253"/>
      <c r="C35" s="405" t="s">
        <v>229</v>
      </c>
      <c r="D35" s="406"/>
      <c r="E35" s="406"/>
      <c r="F35" s="406"/>
      <c r="G35" s="406"/>
      <c r="H35" s="406"/>
      <c r="I35" s="406"/>
      <c r="J35" s="406"/>
      <c r="K35" s="406"/>
      <c r="L35" s="406"/>
      <c r="M35" s="406"/>
      <c r="N35" s="407"/>
      <c r="O35" s="408">
        <v>5</v>
      </c>
      <c r="P35" s="408"/>
      <c r="Q35" s="408"/>
      <c r="R35" s="408" t="str">
        <f>IF(BF35="","□",CHOOSE(BF35,"■","□","□"))</f>
        <v>□</v>
      </c>
      <c r="S35" s="251"/>
      <c r="T35" s="409" t="s">
        <v>113</v>
      </c>
      <c r="U35" s="410"/>
      <c r="V35" s="410"/>
      <c r="W35" s="410"/>
      <c r="X35" s="410"/>
      <c r="Y35" s="410"/>
      <c r="Z35" s="410"/>
      <c r="AA35" s="410"/>
      <c r="AB35" s="408" t="str">
        <f>IF(BF35="","□",CHOOSE(BF35,"□","■","□"))</f>
        <v>□</v>
      </c>
      <c r="AC35" s="251"/>
      <c r="AD35" s="409" t="s">
        <v>114</v>
      </c>
      <c r="AE35" s="410"/>
      <c r="AF35" s="410"/>
      <c r="AG35" s="410"/>
      <c r="AH35" s="410"/>
      <c r="AI35" s="410"/>
      <c r="AJ35" s="410"/>
      <c r="AK35" s="410"/>
      <c r="AL35" s="408" t="str">
        <f>IF(BF35="","□",CHOOSE(BF35,"□","□","■"))</f>
        <v>□</v>
      </c>
      <c r="AM35" s="251"/>
      <c r="AN35" s="409" t="s">
        <v>115</v>
      </c>
      <c r="AO35" s="410"/>
      <c r="AP35" s="410"/>
      <c r="AQ35" s="410"/>
      <c r="AR35" s="410"/>
      <c r="AS35" s="410"/>
      <c r="AT35" s="410"/>
      <c r="AU35" s="410"/>
      <c r="AV35" s="408" t="str">
        <f>IF(AND(R35="□",AB35="□",AL35="□"),"",CHOOSE(BF35,O35*$X$14,O35*$AH$14,O35*$AR$14))</f>
        <v/>
      </c>
      <c r="AW35" s="408"/>
      <c r="AX35" s="408"/>
      <c r="AY35" s="408"/>
      <c r="AZ35" s="408"/>
      <c r="BB35" s="247" t="s">
        <v>110</v>
      </c>
      <c r="BC35" s="247"/>
      <c r="BD35" s="247"/>
      <c r="BE35" s="247"/>
      <c r="BF35" s="403"/>
      <c r="BG35" s="403"/>
      <c r="BH35" s="403"/>
      <c r="BI35" s="403"/>
      <c r="BJ35" s="403"/>
      <c r="BK35" s="403"/>
    </row>
    <row r="36" spans="1:63" ht="18.75" customHeight="1" x14ac:dyDescent="0.2">
      <c r="A36" s="337" t="s">
        <v>116</v>
      </c>
      <c r="B36" s="338"/>
      <c r="C36" s="338"/>
      <c r="D36" s="338"/>
      <c r="E36" s="338"/>
      <c r="F36" s="338"/>
      <c r="G36" s="338"/>
      <c r="H36" s="338"/>
      <c r="I36" s="338"/>
      <c r="J36" s="338"/>
      <c r="K36" s="338"/>
      <c r="L36" s="338"/>
      <c r="M36" s="338"/>
      <c r="N36" s="338"/>
      <c r="O36" s="338"/>
      <c r="P36" s="338"/>
      <c r="Q36" s="90" t="s">
        <v>117</v>
      </c>
      <c r="R36" s="398" t="s">
        <v>286</v>
      </c>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8"/>
      <c r="AQ36" s="398"/>
      <c r="AR36" s="398"/>
      <c r="AS36" s="398"/>
      <c r="AT36" s="398"/>
      <c r="AU36" s="398"/>
      <c r="AV36" s="247" t="str">
        <f>IF(AV15="","",SUM(AV15:AZ33))</f>
        <v/>
      </c>
      <c r="AW36" s="247"/>
      <c r="AX36" s="247"/>
      <c r="AY36" s="247"/>
      <c r="AZ36" s="247"/>
      <c r="BB36" s="399" t="s">
        <v>118</v>
      </c>
      <c r="BC36" s="400"/>
      <c r="BD36" s="400"/>
      <c r="BE36" s="400"/>
      <c r="BF36" s="400"/>
      <c r="BG36" s="400"/>
      <c r="BH36" s="400"/>
      <c r="BI36" s="400"/>
      <c r="BJ36" s="400"/>
      <c r="BK36" s="401"/>
    </row>
    <row r="37" spans="1:63" ht="18.75" customHeight="1" x14ac:dyDescent="0.2">
      <c r="A37" s="397"/>
      <c r="B37" s="359"/>
      <c r="C37" s="359"/>
      <c r="D37" s="359"/>
      <c r="E37" s="359"/>
      <c r="F37" s="359"/>
      <c r="G37" s="359"/>
      <c r="H37" s="359"/>
      <c r="I37" s="359"/>
      <c r="J37" s="359"/>
      <c r="K37" s="359"/>
      <c r="L37" s="359"/>
      <c r="M37" s="359"/>
      <c r="N37" s="359"/>
      <c r="O37" s="359"/>
      <c r="P37" s="359"/>
      <c r="Q37" s="90" t="s">
        <v>119</v>
      </c>
      <c r="R37" s="398" t="s">
        <v>287</v>
      </c>
      <c r="S37" s="398"/>
      <c r="T37" s="398"/>
      <c r="U37" s="398"/>
      <c r="V37" s="398"/>
      <c r="W37" s="398"/>
      <c r="X37" s="398"/>
      <c r="Y37" s="398"/>
      <c r="Z37" s="398"/>
      <c r="AA37" s="398"/>
      <c r="AB37" s="398"/>
      <c r="AC37" s="398"/>
      <c r="AD37" s="398"/>
      <c r="AE37" s="398"/>
      <c r="AF37" s="398"/>
      <c r="AG37" s="398"/>
      <c r="AH37" s="398"/>
      <c r="AI37" s="398"/>
      <c r="AJ37" s="398"/>
      <c r="AK37" s="398"/>
      <c r="AL37" s="398"/>
      <c r="AM37" s="398"/>
      <c r="AN37" s="398"/>
      <c r="AO37" s="398"/>
      <c r="AP37" s="398"/>
      <c r="AQ37" s="398"/>
      <c r="AR37" s="398"/>
      <c r="AS37" s="398"/>
      <c r="AT37" s="398"/>
      <c r="AU37" s="398"/>
      <c r="AV37" s="247" t="str">
        <f>IF(AND(AV34="",AV35=""),"",SUM(AV34:AZ35))</f>
        <v/>
      </c>
      <c r="AW37" s="247"/>
      <c r="AX37" s="247"/>
      <c r="AY37" s="247"/>
      <c r="AZ37" s="247"/>
      <c r="BB37" s="402" t="s">
        <v>120</v>
      </c>
      <c r="BC37" s="402"/>
      <c r="BD37" s="402"/>
      <c r="BE37" s="402"/>
      <c r="BF37" s="403"/>
      <c r="BG37" s="403"/>
      <c r="BH37" s="403"/>
      <c r="BI37" s="403"/>
      <c r="BJ37" s="403"/>
      <c r="BK37" s="403"/>
    </row>
    <row r="38" spans="1:63" ht="18.75" customHeight="1" x14ac:dyDescent="0.2">
      <c r="A38" s="342"/>
      <c r="B38" s="343"/>
      <c r="C38" s="343"/>
      <c r="D38" s="343"/>
      <c r="E38" s="343"/>
      <c r="F38" s="343"/>
      <c r="G38" s="343"/>
      <c r="H38" s="343"/>
      <c r="I38" s="343"/>
      <c r="J38" s="343"/>
      <c r="K38" s="343"/>
      <c r="L38" s="343"/>
      <c r="M38" s="343"/>
      <c r="N38" s="343"/>
      <c r="O38" s="343"/>
      <c r="P38" s="343"/>
      <c r="Q38" s="90" t="s">
        <v>121</v>
      </c>
      <c r="R38" s="398" t="s">
        <v>122</v>
      </c>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398"/>
      <c r="AU38" s="398"/>
      <c r="AV38" s="247" t="str">
        <f>AN59</f>
        <v/>
      </c>
      <c r="AW38" s="247"/>
      <c r="AX38" s="247"/>
      <c r="AY38" s="247"/>
      <c r="AZ38" s="247"/>
      <c r="BB38" s="404" t="s">
        <v>123</v>
      </c>
      <c r="BC38" s="404"/>
      <c r="BD38" s="404"/>
      <c r="BE38" s="404"/>
      <c r="BF38" s="403"/>
      <c r="BG38" s="403"/>
      <c r="BH38" s="403"/>
      <c r="BI38" s="403"/>
      <c r="BJ38" s="403"/>
      <c r="BK38" s="403"/>
    </row>
    <row r="39" spans="1:63" ht="18.75" customHeight="1" x14ac:dyDescent="0.2">
      <c r="A39" s="381" t="s">
        <v>124</v>
      </c>
      <c r="B39" s="382"/>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3"/>
      <c r="BB39" s="384" t="s">
        <v>125</v>
      </c>
      <c r="BC39" s="385"/>
      <c r="BD39" s="385"/>
      <c r="BE39" s="385"/>
      <c r="BF39" s="385"/>
      <c r="BG39" s="385"/>
      <c r="BH39" s="385"/>
      <c r="BI39" s="385"/>
      <c r="BJ39" s="385"/>
      <c r="BK39" s="386"/>
    </row>
    <row r="40" spans="1:63" ht="18.75" customHeight="1" x14ac:dyDescent="0.2">
      <c r="A40" s="152"/>
      <c r="B40" s="390" t="s">
        <v>326</v>
      </c>
      <c r="C40" s="390"/>
      <c r="D40" s="390"/>
      <c r="E40" s="390"/>
      <c r="F40" s="390"/>
      <c r="G40" s="390"/>
      <c r="H40" s="390"/>
      <c r="I40" s="141" t="s">
        <v>126</v>
      </c>
      <c r="J40" s="338" t="str">
        <f>IF(AV36="","",AV36)</f>
        <v/>
      </c>
      <c r="K40" s="338"/>
      <c r="L40" s="338"/>
      <c r="M40" s="42" t="s">
        <v>43</v>
      </c>
      <c r="N40" s="338" t="s">
        <v>230</v>
      </c>
      <c r="O40" s="338"/>
      <c r="P40" s="338">
        <v>0.8</v>
      </c>
      <c r="Q40" s="338"/>
      <c r="R40" s="338"/>
      <c r="S40" s="338" t="s">
        <v>127</v>
      </c>
      <c r="T40" s="338"/>
      <c r="U40" s="392">
        <v>7000</v>
      </c>
      <c r="V40" s="392"/>
      <c r="W40" s="392"/>
      <c r="X40" s="392"/>
      <c r="Y40" s="338" t="s">
        <v>19</v>
      </c>
      <c r="Z40" s="338"/>
      <c r="AA40" s="338" t="s">
        <v>127</v>
      </c>
      <c r="AB40" s="338"/>
      <c r="AC40" s="316"/>
      <c r="AD40" s="316"/>
      <c r="AE40" s="316"/>
      <c r="AF40" s="316"/>
      <c r="AG40" s="316"/>
      <c r="AH40" s="338" t="s">
        <v>14</v>
      </c>
      <c r="AI40" s="338"/>
      <c r="AJ40" s="338"/>
      <c r="AK40" s="338" t="s">
        <v>128</v>
      </c>
      <c r="AL40" s="338"/>
      <c r="AM40" s="396" t="str">
        <f>IF(J40="","",ROUNDDOWN((J40*P40*U40)*AC40,0))</f>
        <v/>
      </c>
      <c r="AN40" s="396"/>
      <c r="AO40" s="396"/>
      <c r="AP40" s="396"/>
      <c r="AQ40" s="396"/>
      <c r="AR40" s="396"/>
      <c r="AS40" s="396"/>
      <c r="AT40" s="396"/>
      <c r="AU40" s="396"/>
      <c r="AV40" s="338" t="s">
        <v>19</v>
      </c>
      <c r="AW40" s="338"/>
      <c r="AX40" s="370" t="s">
        <v>129</v>
      </c>
      <c r="AY40" s="370"/>
      <c r="AZ40" s="371"/>
      <c r="BB40" s="387"/>
      <c r="BC40" s="388"/>
      <c r="BD40" s="388"/>
      <c r="BE40" s="388"/>
      <c r="BF40" s="388"/>
      <c r="BG40" s="388"/>
      <c r="BH40" s="388"/>
      <c r="BI40" s="388"/>
      <c r="BJ40" s="388"/>
      <c r="BK40" s="389"/>
    </row>
    <row r="41" spans="1:63" ht="18.75" customHeight="1" x14ac:dyDescent="0.2">
      <c r="A41" s="150"/>
      <c r="B41" s="367" t="s">
        <v>327</v>
      </c>
      <c r="C41" s="367"/>
      <c r="D41" s="367"/>
      <c r="E41" s="367"/>
      <c r="F41" s="367"/>
      <c r="G41" s="367"/>
      <c r="H41" s="367"/>
      <c r="I41" s="139" t="s">
        <v>126</v>
      </c>
      <c r="J41" s="359" t="str">
        <f>IF(AV37="","",AV37)</f>
        <v/>
      </c>
      <c r="K41" s="359"/>
      <c r="L41" s="359"/>
      <c r="M41" s="64" t="s">
        <v>43</v>
      </c>
      <c r="N41" s="359" t="s">
        <v>230</v>
      </c>
      <c r="O41" s="359"/>
      <c r="P41" s="359">
        <v>0.8</v>
      </c>
      <c r="Q41" s="359"/>
      <c r="R41" s="359"/>
      <c r="S41" s="391" t="s">
        <v>127</v>
      </c>
      <c r="T41" s="391"/>
      <c r="U41" s="369">
        <v>7000</v>
      </c>
      <c r="V41" s="369"/>
      <c r="W41" s="369"/>
      <c r="X41" s="369"/>
      <c r="Y41" s="359" t="s">
        <v>19</v>
      </c>
      <c r="Z41" s="359"/>
      <c r="AA41" s="75"/>
      <c r="AB41" s="75"/>
      <c r="AC41" s="75"/>
      <c r="AD41" s="75"/>
      <c r="AE41" s="75"/>
      <c r="AF41" s="75"/>
      <c r="AG41" s="75"/>
      <c r="AH41" s="75"/>
      <c r="AI41" s="75"/>
      <c r="AJ41" s="75"/>
      <c r="AK41" s="359" t="s">
        <v>128</v>
      </c>
      <c r="AL41" s="359"/>
      <c r="AM41" s="360" t="str">
        <f>IF(J41="","",ROUNDDOWN(J41*P41*U41,0))</f>
        <v/>
      </c>
      <c r="AN41" s="360"/>
      <c r="AO41" s="360"/>
      <c r="AP41" s="360"/>
      <c r="AQ41" s="360"/>
      <c r="AR41" s="360"/>
      <c r="AS41" s="360"/>
      <c r="AT41" s="360"/>
      <c r="AU41" s="360"/>
      <c r="AV41" s="359" t="s">
        <v>19</v>
      </c>
      <c r="AW41" s="359"/>
      <c r="AX41" s="357" t="s">
        <v>130</v>
      </c>
      <c r="AY41" s="357"/>
      <c r="AZ41" s="363"/>
      <c r="BB41" s="393" t="s">
        <v>131</v>
      </c>
      <c r="BC41" s="394"/>
      <c r="BD41" s="394"/>
      <c r="BE41" s="394"/>
      <c r="BF41" s="394"/>
      <c r="BG41" s="394"/>
      <c r="BH41" s="394"/>
      <c r="BI41" s="394"/>
      <c r="BJ41" s="394"/>
      <c r="BK41" s="395"/>
    </row>
    <row r="42" spans="1:63" ht="18.75" customHeight="1" x14ac:dyDescent="0.2">
      <c r="A42" s="150"/>
      <c r="B42" s="151"/>
      <c r="C42" s="151"/>
      <c r="D42" s="151"/>
      <c r="E42" s="151"/>
      <c r="F42" s="151"/>
      <c r="G42" s="151"/>
      <c r="H42" s="151"/>
      <c r="I42" s="139"/>
      <c r="J42" s="92"/>
      <c r="K42" s="92"/>
      <c r="L42" s="92"/>
      <c r="M42" s="92"/>
      <c r="N42" s="92"/>
      <c r="O42" s="93"/>
      <c r="P42" s="93"/>
      <c r="Q42" s="93"/>
      <c r="R42" s="64"/>
      <c r="S42" s="93"/>
      <c r="T42" s="93"/>
      <c r="U42" s="61"/>
      <c r="V42" s="365" t="s">
        <v>132</v>
      </c>
      <c r="W42" s="365"/>
      <c r="X42" s="365"/>
      <c r="Y42" s="365"/>
      <c r="Z42" s="365"/>
      <c r="AA42" s="365"/>
      <c r="AB42" s="365"/>
      <c r="AC42" s="365"/>
      <c r="AD42" s="359" t="s">
        <v>128</v>
      </c>
      <c r="AE42" s="359"/>
      <c r="AF42" s="366" t="s">
        <v>133</v>
      </c>
      <c r="AG42" s="366"/>
      <c r="AH42" s="366"/>
      <c r="AI42" s="366"/>
      <c r="AJ42" s="366"/>
      <c r="AK42" s="359" t="s">
        <v>128</v>
      </c>
      <c r="AL42" s="359"/>
      <c r="AM42" s="360" t="str">
        <f>IF(AM40="","",SUM(AM40:AU41))</f>
        <v/>
      </c>
      <c r="AN42" s="360"/>
      <c r="AO42" s="360"/>
      <c r="AP42" s="360"/>
      <c r="AQ42" s="360"/>
      <c r="AR42" s="360"/>
      <c r="AS42" s="360"/>
      <c r="AT42" s="360"/>
      <c r="AU42" s="360"/>
      <c r="AV42" s="359" t="s">
        <v>19</v>
      </c>
      <c r="AW42" s="359"/>
      <c r="AX42" s="93"/>
      <c r="AY42" s="93"/>
      <c r="AZ42" s="89"/>
      <c r="BB42" s="372" t="s">
        <v>134</v>
      </c>
      <c r="BC42" s="373"/>
      <c r="BD42" s="373"/>
      <c r="BE42" s="374"/>
      <c r="BF42" s="340"/>
      <c r="BG42" s="316"/>
      <c r="BH42" s="316"/>
      <c r="BI42" s="316"/>
      <c r="BJ42" s="316"/>
      <c r="BK42" s="317"/>
    </row>
    <row r="43" spans="1:63" ht="18.75" customHeight="1" x14ac:dyDescent="0.2">
      <c r="A43" s="375" t="s">
        <v>328</v>
      </c>
      <c r="B43" s="376"/>
      <c r="C43" s="376"/>
      <c r="D43" s="376"/>
      <c r="E43" s="376"/>
      <c r="F43" s="376"/>
      <c r="G43" s="376"/>
      <c r="H43" s="376"/>
      <c r="I43" s="139" t="s">
        <v>126</v>
      </c>
      <c r="J43" s="359" t="str">
        <f>IF(AND(AV36="",AV38=""),"",SUM(AV36,AV38))</f>
        <v/>
      </c>
      <c r="K43" s="359"/>
      <c r="L43" s="359"/>
      <c r="M43" s="64" t="s">
        <v>43</v>
      </c>
      <c r="N43" s="368" t="s">
        <v>230</v>
      </c>
      <c r="O43" s="368"/>
      <c r="P43" s="368">
        <v>0.8</v>
      </c>
      <c r="Q43" s="368"/>
      <c r="R43" s="368"/>
      <c r="S43" s="359" t="s">
        <v>127</v>
      </c>
      <c r="T43" s="359"/>
      <c r="U43" s="369">
        <v>5000</v>
      </c>
      <c r="V43" s="369"/>
      <c r="W43" s="369"/>
      <c r="X43" s="369"/>
      <c r="Y43" s="359" t="s">
        <v>19</v>
      </c>
      <c r="Z43" s="359"/>
      <c r="AA43" s="359" t="s">
        <v>127</v>
      </c>
      <c r="AB43" s="359"/>
      <c r="AC43" s="380" t="str">
        <f>IF(AC40="","",AC40)</f>
        <v/>
      </c>
      <c r="AD43" s="380"/>
      <c r="AE43" s="380"/>
      <c r="AF43" s="380"/>
      <c r="AG43" s="380"/>
      <c r="AH43" s="359" t="s">
        <v>14</v>
      </c>
      <c r="AI43" s="359"/>
      <c r="AJ43" s="359"/>
      <c r="AK43" s="359" t="s">
        <v>128</v>
      </c>
      <c r="AL43" s="359"/>
      <c r="AM43" s="360" t="str">
        <f>IF(J43="","",ROUNDDOWN((J43*P43*U43)*AC43,0))</f>
        <v/>
      </c>
      <c r="AN43" s="360"/>
      <c r="AO43" s="360"/>
      <c r="AP43" s="360"/>
      <c r="AQ43" s="360"/>
      <c r="AR43" s="360"/>
      <c r="AS43" s="360"/>
      <c r="AT43" s="360"/>
      <c r="AU43" s="360"/>
      <c r="AV43" s="359" t="s">
        <v>19</v>
      </c>
      <c r="AW43" s="359"/>
      <c r="AX43" s="357" t="s">
        <v>135</v>
      </c>
      <c r="AY43" s="357"/>
      <c r="AZ43" s="363"/>
      <c r="BB43" s="377" t="s">
        <v>136</v>
      </c>
      <c r="BC43" s="378"/>
      <c r="BD43" s="378"/>
      <c r="BE43" s="379"/>
      <c r="BF43" s="341"/>
      <c r="BG43" s="301"/>
      <c r="BH43" s="301"/>
      <c r="BI43" s="301"/>
      <c r="BJ43" s="301"/>
      <c r="BK43" s="302"/>
    </row>
    <row r="44" spans="1:63" ht="18.75" customHeight="1" x14ac:dyDescent="0.2">
      <c r="A44" s="150"/>
      <c r="B44" s="367" t="s">
        <v>327</v>
      </c>
      <c r="C44" s="367"/>
      <c r="D44" s="367"/>
      <c r="E44" s="367"/>
      <c r="F44" s="367"/>
      <c r="G44" s="367"/>
      <c r="H44" s="367"/>
      <c r="I44" s="139" t="s">
        <v>126</v>
      </c>
      <c r="J44" s="359" t="str">
        <f>IF(AV37="","",AV37)</f>
        <v/>
      </c>
      <c r="K44" s="359"/>
      <c r="L44" s="359"/>
      <c r="M44" s="64" t="s">
        <v>43</v>
      </c>
      <c r="N44" s="368" t="s">
        <v>230</v>
      </c>
      <c r="O44" s="368"/>
      <c r="P44" s="368">
        <v>0.8</v>
      </c>
      <c r="Q44" s="368"/>
      <c r="R44" s="368"/>
      <c r="S44" s="359" t="s">
        <v>127</v>
      </c>
      <c r="T44" s="359"/>
      <c r="U44" s="369">
        <v>5000</v>
      </c>
      <c r="V44" s="369"/>
      <c r="W44" s="369"/>
      <c r="X44" s="369"/>
      <c r="Y44" s="359" t="s">
        <v>19</v>
      </c>
      <c r="Z44" s="359"/>
      <c r="AA44" s="64"/>
      <c r="AB44" s="64"/>
      <c r="AC44" s="64"/>
      <c r="AD44" s="64"/>
      <c r="AE44" s="64"/>
      <c r="AF44" s="64"/>
      <c r="AG44" s="64"/>
      <c r="AH44" s="64"/>
      <c r="AI44" s="64"/>
      <c r="AJ44" s="64"/>
      <c r="AK44" s="359" t="s">
        <v>128</v>
      </c>
      <c r="AL44" s="359"/>
      <c r="AM44" s="360" t="str">
        <f>IF(J44="","",ROUNDDOWN(J44*P44*U44,0))</f>
        <v/>
      </c>
      <c r="AN44" s="360"/>
      <c r="AO44" s="360"/>
      <c r="AP44" s="360"/>
      <c r="AQ44" s="360"/>
      <c r="AR44" s="360"/>
      <c r="AS44" s="360"/>
      <c r="AT44" s="360"/>
      <c r="AU44" s="360"/>
      <c r="AV44" s="359" t="s">
        <v>19</v>
      </c>
      <c r="AW44" s="359"/>
      <c r="AX44" s="357" t="s">
        <v>137</v>
      </c>
      <c r="AY44" s="357"/>
      <c r="AZ44" s="363"/>
      <c r="BB44" s="354" t="s">
        <v>138</v>
      </c>
      <c r="BC44" s="355"/>
      <c r="BD44" s="355"/>
      <c r="BE44" s="355"/>
      <c r="BF44" s="355"/>
      <c r="BG44" s="355"/>
      <c r="BH44" s="355"/>
      <c r="BI44" s="355"/>
      <c r="BJ44" s="355"/>
      <c r="BK44" s="356"/>
    </row>
    <row r="45" spans="1:63" ht="18.75" customHeight="1" x14ac:dyDescent="0.2">
      <c r="A45" s="146"/>
      <c r="B45" s="64"/>
      <c r="C45" s="64"/>
      <c r="D45" s="64"/>
      <c r="E45" s="64"/>
      <c r="F45" s="64"/>
      <c r="G45" s="139"/>
      <c r="H45" s="139"/>
      <c r="I45" s="139"/>
      <c r="J45" s="92"/>
      <c r="K45" s="92"/>
      <c r="L45" s="92"/>
      <c r="M45" s="92"/>
      <c r="N45" s="92"/>
      <c r="O45" s="93"/>
      <c r="P45" s="93"/>
      <c r="Q45" s="93"/>
      <c r="R45" s="361" t="str">
        <f>IF(BF37="","□",CHOOSE(BF37,"□","■"))</f>
        <v>□</v>
      </c>
      <c r="S45" s="361"/>
      <c r="T45" s="364" t="s">
        <v>139</v>
      </c>
      <c r="U45" s="364"/>
      <c r="V45" s="364"/>
      <c r="W45" s="364"/>
      <c r="X45" s="364"/>
      <c r="Y45" s="364"/>
      <c r="Z45" s="364"/>
      <c r="AA45" s="364"/>
      <c r="AB45" s="364"/>
      <c r="AC45" s="364"/>
      <c r="AD45" s="359" t="s">
        <v>128</v>
      </c>
      <c r="AE45" s="359"/>
      <c r="AF45" s="366" t="s">
        <v>140</v>
      </c>
      <c r="AG45" s="366"/>
      <c r="AH45" s="366"/>
      <c r="AI45" s="366"/>
      <c r="AJ45" s="366"/>
      <c r="AK45" s="359" t="s">
        <v>128</v>
      </c>
      <c r="AL45" s="359"/>
      <c r="AM45" s="360" t="str">
        <f>IF(R45="□","",SUM(AM43:AU44))</f>
        <v/>
      </c>
      <c r="AN45" s="360"/>
      <c r="AO45" s="360"/>
      <c r="AP45" s="360"/>
      <c r="AQ45" s="360"/>
      <c r="AR45" s="360"/>
      <c r="AS45" s="360"/>
      <c r="AT45" s="360"/>
      <c r="AU45" s="360"/>
      <c r="AV45" s="359" t="s">
        <v>19</v>
      </c>
      <c r="AW45" s="359"/>
      <c r="AX45" s="93"/>
      <c r="AY45" s="93"/>
      <c r="AZ45" s="89"/>
      <c r="BB45" s="337" t="s">
        <v>120</v>
      </c>
      <c r="BC45" s="338"/>
      <c r="BD45" s="338"/>
      <c r="BE45" s="339"/>
      <c r="BF45" s="340"/>
      <c r="BG45" s="316"/>
      <c r="BH45" s="316"/>
      <c r="BI45" s="316"/>
      <c r="BJ45" s="316"/>
      <c r="BK45" s="317"/>
    </row>
    <row r="46" spans="1:63" ht="18.75" customHeight="1" x14ac:dyDescent="0.2">
      <c r="A46" s="146"/>
      <c r="B46" s="64"/>
      <c r="C46" s="64"/>
      <c r="D46" s="64"/>
      <c r="E46" s="64"/>
      <c r="F46" s="64"/>
      <c r="G46" s="139"/>
      <c r="H46" s="139"/>
      <c r="I46" s="139"/>
      <c r="J46" s="92"/>
      <c r="K46" s="92"/>
      <c r="L46" s="92"/>
      <c r="M46" s="92"/>
      <c r="N46" s="92"/>
      <c r="O46" s="93"/>
      <c r="P46" s="93"/>
      <c r="Q46" s="93"/>
      <c r="R46" s="362" t="str">
        <f>IF(BF37="","□",CHOOSE(BF37,"■","□"))</f>
        <v>□</v>
      </c>
      <c r="S46" s="361"/>
      <c r="T46" s="364" t="s">
        <v>141</v>
      </c>
      <c r="U46" s="364"/>
      <c r="V46" s="364"/>
      <c r="W46" s="364"/>
      <c r="X46" s="364"/>
      <c r="Y46" s="364"/>
      <c r="Z46" s="364"/>
      <c r="AA46" s="364"/>
      <c r="AB46" s="364"/>
      <c r="AC46" s="364"/>
      <c r="AD46" s="359" t="s">
        <v>142</v>
      </c>
      <c r="AE46" s="359"/>
      <c r="AF46" s="359"/>
      <c r="AG46" s="359"/>
      <c r="AH46" s="359"/>
      <c r="AI46" s="359"/>
      <c r="AJ46" s="359"/>
      <c r="AK46" s="359"/>
      <c r="AL46" s="359"/>
      <c r="AM46" s="78"/>
      <c r="AN46" s="365" t="s">
        <v>143</v>
      </c>
      <c r="AO46" s="365"/>
      <c r="AP46" s="365"/>
      <c r="AQ46" s="365"/>
      <c r="AR46" s="365"/>
      <c r="AS46" s="78"/>
      <c r="AT46" s="78"/>
      <c r="AU46" s="78"/>
      <c r="AV46" s="78"/>
      <c r="AW46" s="78"/>
      <c r="AX46" s="93"/>
      <c r="AY46" s="93"/>
      <c r="AZ46" s="89"/>
      <c r="BB46" s="342" t="s">
        <v>123</v>
      </c>
      <c r="BC46" s="343"/>
      <c r="BD46" s="343"/>
      <c r="BE46" s="344"/>
      <c r="BF46" s="341"/>
      <c r="BG46" s="301"/>
      <c r="BH46" s="301"/>
      <c r="BI46" s="301"/>
      <c r="BJ46" s="301"/>
      <c r="BK46" s="302"/>
    </row>
    <row r="47" spans="1:63" ht="18.75" customHeight="1" x14ac:dyDescent="0.2">
      <c r="A47" s="146"/>
      <c r="B47" s="138"/>
      <c r="C47" s="138"/>
      <c r="D47" s="138"/>
      <c r="E47" s="64"/>
      <c r="F47" s="138"/>
      <c r="G47" s="138"/>
      <c r="H47" s="361" t="str">
        <f>IF(BF37="","□",CHOOSE(BF37,"□","■"))</f>
        <v>□</v>
      </c>
      <c r="I47" s="361"/>
      <c r="J47" s="357" t="s">
        <v>144</v>
      </c>
      <c r="K47" s="357"/>
      <c r="L47" s="357"/>
      <c r="M47" s="357"/>
      <c r="N47" s="357"/>
      <c r="O47" s="357"/>
      <c r="P47" s="357"/>
      <c r="Q47" s="357"/>
      <c r="R47" s="362" t="s">
        <v>128</v>
      </c>
      <c r="S47" s="359"/>
      <c r="T47" s="357" t="s">
        <v>145</v>
      </c>
      <c r="U47" s="357"/>
      <c r="V47" s="357"/>
      <c r="W47" s="357"/>
      <c r="X47" s="357"/>
      <c r="Y47" s="357"/>
      <c r="Z47" s="357"/>
      <c r="AA47" s="357"/>
      <c r="AB47" s="357" t="s">
        <v>127</v>
      </c>
      <c r="AC47" s="357"/>
      <c r="AD47" s="358">
        <v>0.5</v>
      </c>
      <c r="AE47" s="358"/>
      <c r="AF47" s="165"/>
      <c r="AG47" s="109"/>
      <c r="AH47" s="109"/>
      <c r="AI47" s="165"/>
      <c r="AJ47" s="165"/>
      <c r="AK47" s="359" t="s">
        <v>128</v>
      </c>
      <c r="AL47" s="359"/>
      <c r="AM47" s="360" t="str">
        <f>IF(H47="■",ROUNDDOWN(SUM(AM40/AC40,AM41)*AD47,0),"")</f>
        <v/>
      </c>
      <c r="AN47" s="360"/>
      <c r="AO47" s="360"/>
      <c r="AP47" s="360"/>
      <c r="AQ47" s="360"/>
      <c r="AR47" s="360"/>
      <c r="AS47" s="360"/>
      <c r="AT47" s="360"/>
      <c r="AU47" s="360"/>
      <c r="AV47" s="359" t="s">
        <v>19</v>
      </c>
      <c r="AW47" s="359"/>
      <c r="AX47" s="64"/>
      <c r="AY47" s="64"/>
      <c r="AZ47" s="65"/>
      <c r="BB47" s="354" t="s">
        <v>232</v>
      </c>
      <c r="BC47" s="355"/>
      <c r="BD47" s="355"/>
      <c r="BE47" s="355"/>
      <c r="BF47" s="355"/>
      <c r="BG47" s="355"/>
      <c r="BH47" s="355"/>
      <c r="BI47" s="355"/>
      <c r="BJ47" s="355"/>
      <c r="BK47" s="356"/>
    </row>
    <row r="48" spans="1:63" ht="18.75" customHeight="1" x14ac:dyDescent="0.2">
      <c r="A48" s="91"/>
      <c r="B48" s="75"/>
      <c r="C48" s="75"/>
      <c r="D48" s="75"/>
      <c r="E48" s="64"/>
      <c r="F48" s="75"/>
      <c r="G48" s="75"/>
      <c r="H48" s="361" t="str">
        <f>IF(BF37="","□",CHOOSE(BF37,"■","□"))</f>
        <v>□</v>
      </c>
      <c r="I48" s="361"/>
      <c r="J48" s="357" t="s">
        <v>146</v>
      </c>
      <c r="K48" s="357"/>
      <c r="L48" s="357"/>
      <c r="M48" s="357"/>
      <c r="N48" s="357"/>
      <c r="O48" s="357"/>
      <c r="P48" s="357"/>
      <c r="Q48" s="357"/>
      <c r="R48" s="362" t="s">
        <v>128</v>
      </c>
      <c r="S48" s="359"/>
      <c r="T48" s="357" t="s">
        <v>147</v>
      </c>
      <c r="U48" s="357"/>
      <c r="V48" s="357"/>
      <c r="W48" s="357"/>
      <c r="X48" s="357"/>
      <c r="Y48" s="357"/>
      <c r="Z48" s="357"/>
      <c r="AA48" s="357"/>
      <c r="AB48" s="357" t="s">
        <v>127</v>
      </c>
      <c r="AC48" s="357"/>
      <c r="AD48" s="358">
        <v>0.5</v>
      </c>
      <c r="AE48" s="358"/>
      <c r="AF48" s="166" t="s">
        <v>148</v>
      </c>
      <c r="AG48" s="357" t="s">
        <v>127</v>
      </c>
      <c r="AH48" s="357"/>
      <c r="AI48" s="358">
        <v>0.2</v>
      </c>
      <c r="AJ48" s="358"/>
      <c r="AK48" s="359" t="s">
        <v>128</v>
      </c>
      <c r="AL48" s="359"/>
      <c r="AM48" s="360" t="str">
        <f>IF(H48="■",ROUNDDOWN((((AM41/AC41)+AM42)*AD48)*AI48,0),"")</f>
        <v/>
      </c>
      <c r="AN48" s="360"/>
      <c r="AO48" s="360"/>
      <c r="AP48" s="360"/>
      <c r="AQ48" s="360"/>
      <c r="AR48" s="360"/>
      <c r="AS48" s="360"/>
      <c r="AT48" s="360"/>
      <c r="AU48" s="360"/>
      <c r="AV48" s="359" t="s">
        <v>19</v>
      </c>
      <c r="AW48" s="359"/>
      <c r="AX48" s="64"/>
      <c r="AY48" s="64"/>
      <c r="AZ48" s="65"/>
      <c r="BB48" s="337" t="s">
        <v>120</v>
      </c>
      <c r="BC48" s="338"/>
      <c r="BD48" s="338"/>
      <c r="BE48" s="339"/>
      <c r="BF48" s="340"/>
      <c r="BG48" s="316"/>
      <c r="BH48" s="316"/>
      <c r="BI48" s="316"/>
      <c r="BJ48" s="316"/>
      <c r="BK48" s="317"/>
    </row>
    <row r="49" spans="1:63" ht="18.75" customHeight="1" x14ac:dyDescent="0.2">
      <c r="A49" s="91"/>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5"/>
      <c r="BB49" s="342" t="s">
        <v>123</v>
      </c>
      <c r="BC49" s="343"/>
      <c r="BD49" s="343"/>
      <c r="BE49" s="344"/>
      <c r="BF49" s="341"/>
      <c r="BG49" s="301"/>
      <c r="BH49" s="301"/>
      <c r="BI49" s="301"/>
      <c r="BJ49" s="301"/>
      <c r="BK49" s="302"/>
    </row>
    <row r="50" spans="1:63" ht="18.75" customHeight="1" x14ac:dyDescent="0.2">
      <c r="A50" s="91"/>
      <c r="B50" s="94"/>
      <c r="C50" s="94"/>
      <c r="D50" s="94" t="s">
        <v>149</v>
      </c>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5"/>
      <c r="BB50" s="354" t="s">
        <v>150</v>
      </c>
      <c r="BC50" s="355"/>
      <c r="BD50" s="355"/>
      <c r="BE50" s="355"/>
      <c r="BF50" s="355"/>
      <c r="BG50" s="355"/>
      <c r="BH50" s="355"/>
      <c r="BI50" s="355"/>
      <c r="BJ50" s="355"/>
      <c r="BK50" s="356"/>
    </row>
    <row r="51" spans="1:63" ht="18.75" customHeight="1" x14ac:dyDescent="0.2">
      <c r="A51" s="96"/>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8"/>
      <c r="BB51" s="337" t="s">
        <v>120</v>
      </c>
      <c r="BC51" s="338"/>
      <c r="BD51" s="338"/>
      <c r="BE51" s="339"/>
      <c r="BF51" s="340"/>
      <c r="BG51" s="316"/>
      <c r="BH51" s="316"/>
      <c r="BI51" s="316"/>
      <c r="BJ51" s="316"/>
      <c r="BK51" s="317"/>
    </row>
    <row r="52" spans="1:63" ht="18.75" customHeight="1" x14ac:dyDescent="0.2">
      <c r="B52" s="345" t="s">
        <v>125</v>
      </c>
      <c r="C52" s="345"/>
      <c r="D52" s="345"/>
      <c r="E52" s="345"/>
      <c r="F52" s="345"/>
      <c r="G52" s="345"/>
      <c r="H52" s="345"/>
      <c r="I52" s="345"/>
      <c r="J52" s="345"/>
      <c r="K52" s="345"/>
      <c r="L52" s="345"/>
      <c r="M52" s="345"/>
      <c r="AA52" s="72" t="s">
        <v>282</v>
      </c>
      <c r="BB52" s="342" t="s">
        <v>123</v>
      </c>
      <c r="BC52" s="343"/>
      <c r="BD52" s="343"/>
      <c r="BE52" s="344"/>
      <c r="BF52" s="341"/>
      <c r="BG52" s="301"/>
      <c r="BH52" s="301"/>
      <c r="BI52" s="301"/>
      <c r="BJ52" s="301"/>
      <c r="BK52" s="302"/>
    </row>
    <row r="53" spans="1:63" ht="18.75" customHeight="1" x14ac:dyDescent="0.2">
      <c r="B53" s="346" t="str">
        <f>IF(BF42="","□",CHOOSE(BF42,"■","□"))</f>
        <v>□</v>
      </c>
      <c r="C53" s="346"/>
      <c r="D53" s="72" t="s">
        <v>231</v>
      </c>
      <c r="AA53" s="72" t="str">
        <f>IF(BF63="","□",CHOOSE(BF63,"■","□"))</f>
        <v>□</v>
      </c>
      <c r="AC53" s="72" t="s">
        <v>283</v>
      </c>
      <c r="BB53" s="348" t="s">
        <v>256</v>
      </c>
      <c r="BC53" s="349"/>
      <c r="BD53" s="349"/>
      <c r="BE53" s="349"/>
      <c r="BF53" s="349"/>
      <c r="BG53" s="349"/>
      <c r="BH53" s="349"/>
      <c r="BI53" s="349"/>
      <c r="BJ53" s="349"/>
      <c r="BK53" s="350"/>
    </row>
    <row r="54" spans="1:63" ht="18.75" customHeight="1" x14ac:dyDescent="0.2">
      <c r="B54" s="346" t="str">
        <f>IF(BF45="","□",CHOOSE(BF45,"■","□"))</f>
        <v>□</v>
      </c>
      <c r="C54" s="346"/>
      <c r="D54" s="72" t="s">
        <v>138</v>
      </c>
      <c r="AA54" s="72" t="str">
        <f>IF(BF67="","□",CHOOSE(BF67,"■","□"))</f>
        <v>□</v>
      </c>
      <c r="AC54" s="72" t="s">
        <v>284</v>
      </c>
      <c r="BB54" s="351"/>
      <c r="BC54" s="352"/>
      <c r="BD54" s="352"/>
      <c r="BE54" s="352"/>
      <c r="BF54" s="352"/>
      <c r="BG54" s="352"/>
      <c r="BH54" s="352"/>
      <c r="BI54" s="352"/>
      <c r="BJ54" s="352"/>
      <c r="BK54" s="353"/>
    </row>
    <row r="55" spans="1:63" ht="18.75" customHeight="1" x14ac:dyDescent="0.2">
      <c r="B55" s="346" t="str">
        <f>IF(BF48="","□",CHOOSE(BF48,"■","□"))</f>
        <v>□</v>
      </c>
      <c r="C55" s="346"/>
      <c r="D55" s="72" t="s">
        <v>232</v>
      </c>
      <c r="BB55" s="337" t="s">
        <v>152</v>
      </c>
      <c r="BC55" s="338"/>
      <c r="BD55" s="338"/>
      <c r="BE55" s="339"/>
      <c r="BF55" s="340"/>
      <c r="BG55" s="316"/>
      <c r="BH55" s="316"/>
      <c r="BI55" s="316"/>
      <c r="BJ55" s="316"/>
      <c r="BK55" s="317"/>
    </row>
    <row r="56" spans="1:63" ht="18.75" customHeight="1" x14ac:dyDescent="0.2">
      <c r="B56" s="346" t="str">
        <f>IF(BF51="","□",CHOOSE(BF51,"■","□"))</f>
        <v>□</v>
      </c>
      <c r="C56" s="346"/>
      <c r="D56" s="72" t="s">
        <v>150</v>
      </c>
      <c r="BB56" s="342" t="s">
        <v>153</v>
      </c>
      <c r="BC56" s="343"/>
      <c r="BD56" s="343"/>
      <c r="BE56" s="344"/>
      <c r="BF56" s="341"/>
      <c r="BG56" s="301"/>
      <c r="BH56" s="301"/>
      <c r="BI56" s="301"/>
      <c r="BJ56" s="301"/>
      <c r="BK56" s="302"/>
    </row>
    <row r="57" spans="1:63" ht="18.75" customHeight="1" x14ac:dyDescent="0.2">
      <c r="B57" s="346" t="str">
        <f>IF(BF55="","□",CHOOSE(BF55,"■","□"))</f>
        <v>□</v>
      </c>
      <c r="C57" s="346"/>
      <c r="D57" s="72" t="s">
        <v>151</v>
      </c>
      <c r="BB57" s="331" t="s">
        <v>270</v>
      </c>
      <c r="BC57" s="332"/>
      <c r="BD57" s="332"/>
      <c r="BE57" s="332"/>
      <c r="BF57" s="332"/>
      <c r="BG57" s="332"/>
      <c r="BH57" s="332"/>
      <c r="BI57" s="332"/>
      <c r="BJ57" s="332"/>
      <c r="BK57" s="333"/>
    </row>
    <row r="58" spans="1:63" ht="18.75" customHeight="1" x14ac:dyDescent="0.2">
      <c r="B58" s="346" t="str">
        <f>IF(BF59="","□",CHOOSE(BF59,"■","□"))</f>
        <v>□</v>
      </c>
      <c r="C58" s="346"/>
      <c r="D58" s="72" t="s">
        <v>269</v>
      </c>
      <c r="BB58" s="334"/>
      <c r="BC58" s="335"/>
      <c r="BD58" s="335"/>
      <c r="BE58" s="335"/>
      <c r="BF58" s="335"/>
      <c r="BG58" s="335"/>
      <c r="BH58" s="335"/>
      <c r="BI58" s="335"/>
      <c r="BJ58" s="335"/>
      <c r="BK58" s="336"/>
    </row>
    <row r="59" spans="1:63" ht="18.75" customHeight="1" x14ac:dyDescent="0.2">
      <c r="D59" s="100"/>
      <c r="E59" s="100"/>
      <c r="F59" s="100"/>
      <c r="G59" s="347" t="s">
        <v>154</v>
      </c>
      <c r="H59" s="347"/>
      <c r="I59" s="347"/>
      <c r="J59" s="347"/>
      <c r="K59" s="347"/>
      <c r="L59" s="347"/>
      <c r="M59" s="347"/>
      <c r="N59" s="347"/>
      <c r="O59" s="347"/>
      <c r="P59" s="347"/>
      <c r="Q59" s="347"/>
      <c r="R59" s="347"/>
      <c r="S59" s="347"/>
      <c r="T59" s="345" t="s">
        <v>155</v>
      </c>
      <c r="U59" s="345"/>
      <c r="V59" s="345" t="str">
        <f>IF(AND(B53="□",B54="□",B55="□",B56="□",B57="□",B58="□",AA53="□",AA54="□"),"",COUNTIF(B53:C58,"■")+COUNTIF(AA53:AA54,"■"))</f>
        <v/>
      </c>
      <c r="W59" s="345"/>
      <c r="X59" s="345"/>
      <c r="Y59" s="345" t="s">
        <v>15</v>
      </c>
      <c r="Z59" s="345"/>
      <c r="AA59" s="345"/>
      <c r="AB59" s="345"/>
      <c r="AC59" s="345" t="s">
        <v>127</v>
      </c>
      <c r="AD59" s="345"/>
      <c r="AE59" s="345">
        <v>4</v>
      </c>
      <c r="AF59" s="345"/>
      <c r="AG59" s="345"/>
      <c r="AH59" s="345" t="s">
        <v>40</v>
      </c>
      <c r="AI59" s="345"/>
      <c r="AJ59" s="345"/>
      <c r="AK59" s="345"/>
      <c r="AL59" s="345" t="s">
        <v>128</v>
      </c>
      <c r="AM59" s="345"/>
      <c r="AN59" s="345" t="str">
        <f>IF(V59="","",V59*AE59)</f>
        <v/>
      </c>
      <c r="AO59" s="345"/>
      <c r="AP59" s="345"/>
      <c r="AQ59" s="345" t="s">
        <v>40</v>
      </c>
      <c r="AR59" s="345"/>
      <c r="AS59" s="345"/>
      <c r="AT59" s="345"/>
      <c r="BB59" s="337" t="s">
        <v>120</v>
      </c>
      <c r="BC59" s="338"/>
      <c r="BD59" s="338"/>
      <c r="BE59" s="339"/>
      <c r="BF59" s="340"/>
      <c r="BG59" s="316"/>
      <c r="BH59" s="316"/>
      <c r="BI59" s="316"/>
      <c r="BJ59" s="316"/>
      <c r="BK59" s="317"/>
    </row>
    <row r="60" spans="1:63" ht="18.75" customHeight="1" x14ac:dyDescent="0.2">
      <c r="D60" s="100"/>
      <c r="E60" s="100"/>
      <c r="F60" s="100"/>
      <c r="G60" s="347"/>
      <c r="H60" s="347"/>
      <c r="I60" s="347"/>
      <c r="J60" s="347"/>
      <c r="K60" s="347"/>
      <c r="L60" s="347"/>
      <c r="M60" s="347"/>
      <c r="N60" s="347"/>
      <c r="O60" s="347"/>
      <c r="P60" s="347"/>
      <c r="Q60" s="347"/>
      <c r="R60" s="347"/>
      <c r="S60" s="347"/>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345"/>
      <c r="AQ60" s="345"/>
      <c r="AR60" s="345"/>
      <c r="AS60" s="345"/>
      <c r="AT60" s="345"/>
      <c r="BB60" s="342" t="s">
        <v>123</v>
      </c>
      <c r="BC60" s="343"/>
      <c r="BD60" s="343"/>
      <c r="BE60" s="344"/>
      <c r="BF60" s="341"/>
      <c r="BG60" s="301"/>
      <c r="BH60" s="301"/>
      <c r="BI60" s="301"/>
      <c r="BJ60" s="301"/>
      <c r="BK60" s="302"/>
    </row>
    <row r="61" spans="1:63" ht="18.75" customHeight="1" x14ac:dyDescent="0.2">
      <c r="BB61" s="331" t="s">
        <v>333</v>
      </c>
      <c r="BC61" s="332"/>
      <c r="BD61" s="332"/>
      <c r="BE61" s="332"/>
      <c r="BF61" s="332"/>
      <c r="BG61" s="332"/>
      <c r="BH61" s="332"/>
      <c r="BI61" s="332"/>
      <c r="BJ61" s="332"/>
      <c r="BK61" s="333"/>
    </row>
    <row r="62" spans="1:63" ht="18.75" customHeight="1" x14ac:dyDescent="0.2">
      <c r="BB62" s="334"/>
      <c r="BC62" s="335"/>
      <c r="BD62" s="335"/>
      <c r="BE62" s="335"/>
      <c r="BF62" s="335"/>
      <c r="BG62" s="335"/>
      <c r="BH62" s="335"/>
      <c r="BI62" s="335"/>
      <c r="BJ62" s="335"/>
      <c r="BK62" s="336"/>
    </row>
    <row r="63" spans="1:63" ht="18.75" customHeight="1" x14ac:dyDescent="0.2">
      <c r="BB63" s="337" t="s">
        <v>120</v>
      </c>
      <c r="BC63" s="338"/>
      <c r="BD63" s="338"/>
      <c r="BE63" s="339"/>
      <c r="BF63" s="340"/>
      <c r="BG63" s="316"/>
      <c r="BH63" s="316"/>
      <c r="BI63" s="316"/>
      <c r="BJ63" s="316"/>
      <c r="BK63" s="317"/>
    </row>
    <row r="64" spans="1:63" ht="18.75" customHeight="1" x14ac:dyDescent="0.2">
      <c r="BB64" s="342" t="s">
        <v>123</v>
      </c>
      <c r="BC64" s="343"/>
      <c r="BD64" s="343"/>
      <c r="BE64" s="344"/>
      <c r="BF64" s="341"/>
      <c r="BG64" s="301"/>
      <c r="BH64" s="301"/>
      <c r="BI64" s="301"/>
      <c r="BJ64" s="301"/>
      <c r="BK64" s="302"/>
    </row>
    <row r="65" spans="54:63" ht="18.75" customHeight="1" x14ac:dyDescent="0.2">
      <c r="BB65" s="331" t="s">
        <v>285</v>
      </c>
      <c r="BC65" s="332"/>
      <c r="BD65" s="332"/>
      <c r="BE65" s="332"/>
      <c r="BF65" s="332"/>
      <c r="BG65" s="332"/>
      <c r="BH65" s="332"/>
      <c r="BI65" s="332"/>
      <c r="BJ65" s="332"/>
      <c r="BK65" s="333"/>
    </row>
    <row r="66" spans="54:63" ht="18.75" customHeight="1" x14ac:dyDescent="0.2">
      <c r="BB66" s="334"/>
      <c r="BC66" s="335"/>
      <c r="BD66" s="335"/>
      <c r="BE66" s="335"/>
      <c r="BF66" s="335"/>
      <c r="BG66" s="335"/>
      <c r="BH66" s="335"/>
      <c r="BI66" s="335"/>
      <c r="BJ66" s="335"/>
      <c r="BK66" s="336"/>
    </row>
    <row r="67" spans="54:63" ht="18.75" customHeight="1" x14ac:dyDescent="0.2">
      <c r="BB67" s="337" t="s">
        <v>120</v>
      </c>
      <c r="BC67" s="338"/>
      <c r="BD67" s="338"/>
      <c r="BE67" s="339"/>
      <c r="BF67" s="340"/>
      <c r="BG67" s="316"/>
      <c r="BH67" s="316"/>
      <c r="BI67" s="316"/>
      <c r="BJ67" s="316"/>
      <c r="BK67" s="317"/>
    </row>
    <row r="68" spans="54:63" ht="18.75" customHeight="1" x14ac:dyDescent="0.2">
      <c r="BB68" s="342" t="s">
        <v>123</v>
      </c>
      <c r="BC68" s="343"/>
      <c r="BD68" s="343"/>
      <c r="BE68" s="344"/>
      <c r="BF68" s="341"/>
      <c r="BG68" s="301"/>
      <c r="BH68" s="301"/>
      <c r="BI68" s="301"/>
      <c r="BJ68" s="301"/>
      <c r="BK68" s="302"/>
    </row>
    <row r="69" spans="54:63" ht="18.75" customHeight="1" x14ac:dyDescent="0.2"/>
    <row r="70" spans="54:63" ht="18.75" customHeight="1" x14ac:dyDescent="0.2"/>
    <row r="71" spans="54:63" ht="18.75" customHeight="1" x14ac:dyDescent="0.2"/>
    <row r="72" spans="54:63" ht="18.75" customHeight="1" x14ac:dyDescent="0.2"/>
    <row r="73" spans="54:63" ht="18.75" customHeight="1" x14ac:dyDescent="0.2"/>
    <row r="74" spans="54:63" ht="18.75" customHeight="1" x14ac:dyDescent="0.2"/>
    <row r="75" spans="54:63" ht="18.75" customHeight="1" x14ac:dyDescent="0.2"/>
    <row r="76" spans="54:63" ht="18.75" customHeight="1" x14ac:dyDescent="0.2"/>
    <row r="77" spans="54:63" ht="18.75" customHeight="1" x14ac:dyDescent="0.2"/>
    <row r="78" spans="54:63" ht="18.75" customHeight="1" x14ac:dyDescent="0.2"/>
    <row r="79" spans="54:63" ht="18.75" customHeight="1" x14ac:dyDescent="0.2"/>
    <row r="80" spans="54:63"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sheetData>
  <sheetProtection algorithmName="SHA-512" hashValue="OqaWw+lMH6CCzYrBg7YkMHSkvX6K7oYN76h6/oAIW+rHUXsQPfmgDyecvB0esY7Gu5l1OBQn/ZupUL7JAfUr9g==" saltValue="tLvuAeFSfvK2y+eOoUcnWQ==" spinCount="100000" sheet="1" formatCells="0" formatRows="0" selectLockedCells="1"/>
  <mergeCells count="372">
    <mergeCell ref="AV4:AX4"/>
    <mergeCell ref="A6:AZ6"/>
    <mergeCell ref="A7:J9"/>
    <mergeCell ref="K7:AZ9"/>
    <mergeCell ref="A10:J10"/>
    <mergeCell ref="K10:AZ10"/>
    <mergeCell ref="AM1:AQ1"/>
    <mergeCell ref="AR1:AY1"/>
    <mergeCell ref="AM2:AQ2"/>
    <mergeCell ref="AR2:AY2"/>
    <mergeCell ref="AC4:AD4"/>
    <mergeCell ref="AE4:AH4"/>
    <mergeCell ref="AJ4:AL4"/>
    <mergeCell ref="AM4:AO4"/>
    <mergeCell ref="AP4:AQ4"/>
    <mergeCell ref="AR4:AT4"/>
    <mergeCell ref="A12:AZ12"/>
    <mergeCell ref="A13:N14"/>
    <mergeCell ref="O13:Q14"/>
    <mergeCell ref="R13:AZ13"/>
    <mergeCell ref="BB13:BK14"/>
    <mergeCell ref="T14:W14"/>
    <mergeCell ref="AD14:AG14"/>
    <mergeCell ref="AN14:AQ14"/>
    <mergeCell ref="AV14:AZ14"/>
    <mergeCell ref="AD15:AK15"/>
    <mergeCell ref="AL15:AM15"/>
    <mergeCell ref="AN15:AU15"/>
    <mergeCell ref="AV15:AZ15"/>
    <mergeCell ref="BB15:BE15"/>
    <mergeCell ref="BF15:BK15"/>
    <mergeCell ref="A15:B15"/>
    <mergeCell ref="C15:N15"/>
    <mergeCell ref="O15:Q15"/>
    <mergeCell ref="R15:S15"/>
    <mergeCell ref="T15:AA15"/>
    <mergeCell ref="AB15:AC15"/>
    <mergeCell ref="AD16:AK16"/>
    <mergeCell ref="AL16:AU16"/>
    <mergeCell ref="AV16:AZ16"/>
    <mergeCell ref="BB16:BE16"/>
    <mergeCell ref="BF16:BK16"/>
    <mergeCell ref="A17:B17"/>
    <mergeCell ref="C17:N17"/>
    <mergeCell ref="O17:Q17"/>
    <mergeCell ref="R17:S17"/>
    <mergeCell ref="T17:AA17"/>
    <mergeCell ref="A16:B16"/>
    <mergeCell ref="C16:N16"/>
    <mergeCell ref="O16:Q16"/>
    <mergeCell ref="R16:S16"/>
    <mergeCell ref="T16:AA16"/>
    <mergeCell ref="AB16:AC16"/>
    <mergeCell ref="BF17:BK17"/>
    <mergeCell ref="AB17:AC17"/>
    <mergeCell ref="AD17:AK17"/>
    <mergeCell ref="AL17:AM17"/>
    <mergeCell ref="AN17:AU17"/>
    <mergeCell ref="AV17:AZ17"/>
    <mergeCell ref="BB17:BE17"/>
    <mergeCell ref="BF18:BK18"/>
    <mergeCell ref="A19:B19"/>
    <mergeCell ref="C19:N19"/>
    <mergeCell ref="O19:Q19"/>
    <mergeCell ref="R19:S19"/>
    <mergeCell ref="T19:AA19"/>
    <mergeCell ref="AB19:AC19"/>
    <mergeCell ref="AD19:AK19"/>
    <mergeCell ref="AL19:AM19"/>
    <mergeCell ref="AN19:AU19"/>
    <mergeCell ref="AV19:AZ19"/>
    <mergeCell ref="BB19:BE19"/>
    <mergeCell ref="BF19:BK19"/>
    <mergeCell ref="A18:B18"/>
    <mergeCell ref="C18:N18"/>
    <mergeCell ref="O18:Q18"/>
    <mergeCell ref="R18:S18"/>
    <mergeCell ref="T18:AA18"/>
    <mergeCell ref="AB18:AK18"/>
    <mergeCell ref="AL18:AU18"/>
    <mergeCell ref="AV18:AZ18"/>
    <mergeCell ref="BB18:BE18"/>
    <mergeCell ref="AV20:AZ20"/>
    <mergeCell ref="BB20:BE20"/>
    <mergeCell ref="BF20:BK20"/>
    <mergeCell ref="A21:B23"/>
    <mergeCell ref="C21:N23"/>
    <mergeCell ref="O21:Q23"/>
    <mergeCell ref="R21:S23"/>
    <mergeCell ref="T21:AA23"/>
    <mergeCell ref="BF21:BK23"/>
    <mergeCell ref="A20:B20"/>
    <mergeCell ref="C20:N20"/>
    <mergeCell ref="O20:Q20"/>
    <mergeCell ref="R20:S20"/>
    <mergeCell ref="T20:AA20"/>
    <mergeCell ref="AB20:AC20"/>
    <mergeCell ref="AD20:AK20"/>
    <mergeCell ref="AL20:AM20"/>
    <mergeCell ref="AN20:AU20"/>
    <mergeCell ref="BN21:BR21"/>
    <mergeCell ref="AL22:AM22"/>
    <mergeCell ref="AN22:AQ22"/>
    <mergeCell ref="AR22:AT22"/>
    <mergeCell ref="BN22:BR23"/>
    <mergeCell ref="AL23:AU23"/>
    <mergeCell ref="AB21:AC23"/>
    <mergeCell ref="AD21:AK23"/>
    <mergeCell ref="AL21:AM21"/>
    <mergeCell ref="AN21:AU21"/>
    <mergeCell ref="AV21:AZ23"/>
    <mergeCell ref="BB21:BE23"/>
    <mergeCell ref="AD24:AK24"/>
    <mergeCell ref="AL24:AM25"/>
    <mergeCell ref="AN24:AU25"/>
    <mergeCell ref="AV24:AZ25"/>
    <mergeCell ref="BB24:BE25"/>
    <mergeCell ref="BF24:BK25"/>
    <mergeCell ref="AD25:AK25"/>
    <mergeCell ref="A24:B25"/>
    <mergeCell ref="C24:N25"/>
    <mergeCell ref="O24:Q25"/>
    <mergeCell ref="R24:S25"/>
    <mergeCell ref="T24:AA25"/>
    <mergeCell ref="AB24:AC25"/>
    <mergeCell ref="AD26:AK26"/>
    <mergeCell ref="AL26:AM26"/>
    <mergeCell ref="AN26:AU26"/>
    <mergeCell ref="AV26:AZ26"/>
    <mergeCell ref="BB26:BE26"/>
    <mergeCell ref="BF26:BK26"/>
    <mergeCell ref="A26:B26"/>
    <mergeCell ref="C26:N26"/>
    <mergeCell ref="O26:Q26"/>
    <mergeCell ref="R26:S26"/>
    <mergeCell ref="T26:AA26"/>
    <mergeCell ref="AB26:AC26"/>
    <mergeCell ref="AD27:AK27"/>
    <mergeCell ref="AL27:AM27"/>
    <mergeCell ref="AN27:AU27"/>
    <mergeCell ref="AV27:AZ27"/>
    <mergeCell ref="BB27:BE27"/>
    <mergeCell ref="BF27:BK27"/>
    <mergeCell ref="A27:B27"/>
    <mergeCell ref="C27:N27"/>
    <mergeCell ref="O27:Q27"/>
    <mergeCell ref="R27:S27"/>
    <mergeCell ref="T27:AA27"/>
    <mergeCell ref="AB27:AC27"/>
    <mergeCell ref="AD28:AK28"/>
    <mergeCell ref="AL28:AM28"/>
    <mergeCell ref="AN28:AU28"/>
    <mergeCell ref="AV28:AZ28"/>
    <mergeCell ref="BB28:BE28"/>
    <mergeCell ref="BF28:BK28"/>
    <mergeCell ref="A28:B28"/>
    <mergeCell ref="C28:N28"/>
    <mergeCell ref="O28:Q28"/>
    <mergeCell ref="R28:S28"/>
    <mergeCell ref="T28:AA28"/>
    <mergeCell ref="AB28:AC28"/>
    <mergeCell ref="AD29:AK30"/>
    <mergeCell ref="AL29:AM30"/>
    <mergeCell ref="AN29:AU30"/>
    <mergeCell ref="AV29:AZ30"/>
    <mergeCell ref="BB29:BE30"/>
    <mergeCell ref="BF29:BK30"/>
    <mergeCell ref="A29:B30"/>
    <mergeCell ref="C29:N29"/>
    <mergeCell ref="O29:Q30"/>
    <mergeCell ref="R29:S30"/>
    <mergeCell ref="T29:AA30"/>
    <mergeCell ref="AB29:AC30"/>
    <mergeCell ref="C30:N30"/>
    <mergeCell ref="AV31:AZ31"/>
    <mergeCell ref="BB31:BE31"/>
    <mergeCell ref="BF31:BK31"/>
    <mergeCell ref="A32:B32"/>
    <mergeCell ref="C32:N32"/>
    <mergeCell ref="O32:Q32"/>
    <mergeCell ref="R32:AA32"/>
    <mergeCell ref="AB32:AC32"/>
    <mergeCell ref="AD32:AU32"/>
    <mergeCell ref="AV32:AZ32"/>
    <mergeCell ref="A31:B31"/>
    <mergeCell ref="C31:N31"/>
    <mergeCell ref="O31:Q31"/>
    <mergeCell ref="R31:AA31"/>
    <mergeCell ref="AB31:AC31"/>
    <mergeCell ref="AD31:AU31"/>
    <mergeCell ref="BB32:BE32"/>
    <mergeCell ref="BF32:BK32"/>
    <mergeCell ref="A33:B33"/>
    <mergeCell ref="C33:N33"/>
    <mergeCell ref="O33:Q33"/>
    <mergeCell ref="R33:AA33"/>
    <mergeCell ref="AB33:AC33"/>
    <mergeCell ref="AD33:AU33"/>
    <mergeCell ref="AV33:AZ33"/>
    <mergeCell ref="BB33:BE33"/>
    <mergeCell ref="BF33:BK33"/>
    <mergeCell ref="BF34:BK34"/>
    <mergeCell ref="A35:B35"/>
    <mergeCell ref="C35:N35"/>
    <mergeCell ref="O35:Q35"/>
    <mergeCell ref="R35:S35"/>
    <mergeCell ref="T35:AA35"/>
    <mergeCell ref="AB35:AC35"/>
    <mergeCell ref="AD35:AK35"/>
    <mergeCell ref="AL35:AM35"/>
    <mergeCell ref="AN35:AU35"/>
    <mergeCell ref="AV35:AZ35"/>
    <mergeCell ref="BB35:BE35"/>
    <mergeCell ref="BF35:BK35"/>
    <mergeCell ref="A34:B34"/>
    <mergeCell ref="C34:N34"/>
    <mergeCell ref="O34:Q34"/>
    <mergeCell ref="R34:S34"/>
    <mergeCell ref="T34:AA34"/>
    <mergeCell ref="AB34:AK34"/>
    <mergeCell ref="AL34:AU34"/>
    <mergeCell ref="AV34:AZ34"/>
    <mergeCell ref="BB34:BE34"/>
    <mergeCell ref="A36:P38"/>
    <mergeCell ref="R36:AU36"/>
    <mergeCell ref="AV36:AZ36"/>
    <mergeCell ref="BB36:BK36"/>
    <mergeCell ref="R37:AU37"/>
    <mergeCell ref="AV37:AZ37"/>
    <mergeCell ref="BB37:BE37"/>
    <mergeCell ref="BF37:BK38"/>
    <mergeCell ref="R38:AU38"/>
    <mergeCell ref="AV38:AZ38"/>
    <mergeCell ref="BB38:BE38"/>
    <mergeCell ref="A39:AZ39"/>
    <mergeCell ref="BB39:BK40"/>
    <mergeCell ref="B40:H40"/>
    <mergeCell ref="J40:L40"/>
    <mergeCell ref="N40:O40"/>
    <mergeCell ref="P40:R40"/>
    <mergeCell ref="B41:H41"/>
    <mergeCell ref="J41:L41"/>
    <mergeCell ref="N41:O41"/>
    <mergeCell ref="P41:R41"/>
    <mergeCell ref="S41:T41"/>
    <mergeCell ref="U41:X41"/>
    <mergeCell ref="S40:T40"/>
    <mergeCell ref="U40:X40"/>
    <mergeCell ref="Y40:Z40"/>
    <mergeCell ref="Y41:Z41"/>
    <mergeCell ref="AK41:AL41"/>
    <mergeCell ref="AM41:AU41"/>
    <mergeCell ref="AV41:AW41"/>
    <mergeCell ref="AX41:AZ41"/>
    <mergeCell ref="BB41:BK41"/>
    <mergeCell ref="AK40:AL40"/>
    <mergeCell ref="AM40:AU40"/>
    <mergeCell ref="AV40:AW40"/>
    <mergeCell ref="AX40:AZ40"/>
    <mergeCell ref="AA40:AB40"/>
    <mergeCell ref="AC40:AG40"/>
    <mergeCell ref="AH40:AJ40"/>
    <mergeCell ref="BB42:BE42"/>
    <mergeCell ref="BF42:BK43"/>
    <mergeCell ref="A43:H43"/>
    <mergeCell ref="J43:L43"/>
    <mergeCell ref="N43:O43"/>
    <mergeCell ref="P43:R43"/>
    <mergeCell ref="S43:T43"/>
    <mergeCell ref="U43:X43"/>
    <mergeCell ref="Y43:Z43"/>
    <mergeCell ref="AA43:AB43"/>
    <mergeCell ref="V42:AC42"/>
    <mergeCell ref="AD42:AE42"/>
    <mergeCell ref="AF42:AJ42"/>
    <mergeCell ref="AK42:AL42"/>
    <mergeCell ref="AM42:AU42"/>
    <mergeCell ref="AV42:AW42"/>
    <mergeCell ref="BB43:BE43"/>
    <mergeCell ref="AC43:AG43"/>
    <mergeCell ref="AH43:AJ43"/>
    <mergeCell ref="AK43:AL43"/>
    <mergeCell ref="B44:H44"/>
    <mergeCell ref="J44:L44"/>
    <mergeCell ref="N44:O44"/>
    <mergeCell ref="P44:R44"/>
    <mergeCell ref="S44:T44"/>
    <mergeCell ref="U44:X44"/>
    <mergeCell ref="Y44:Z44"/>
    <mergeCell ref="AK44:AL44"/>
    <mergeCell ref="AM44:AU44"/>
    <mergeCell ref="AM43:AU43"/>
    <mergeCell ref="AV43:AW43"/>
    <mergeCell ref="AX43:AZ43"/>
    <mergeCell ref="BB45:BE45"/>
    <mergeCell ref="BF45:BK46"/>
    <mergeCell ref="R46:S46"/>
    <mergeCell ref="T46:AC46"/>
    <mergeCell ref="AD46:AL46"/>
    <mergeCell ref="AN46:AR46"/>
    <mergeCell ref="BB46:BE46"/>
    <mergeCell ref="AV44:AW44"/>
    <mergeCell ref="AX44:AZ44"/>
    <mergeCell ref="BB44:BK44"/>
    <mergeCell ref="R45:S45"/>
    <mergeCell ref="T45:AC45"/>
    <mergeCell ref="AD45:AE45"/>
    <mergeCell ref="AF45:AJ45"/>
    <mergeCell ref="AK45:AL45"/>
    <mergeCell ref="AM45:AU45"/>
    <mergeCell ref="AV45:AW45"/>
    <mergeCell ref="AK47:AL47"/>
    <mergeCell ref="AM47:AU47"/>
    <mergeCell ref="AV47:AW47"/>
    <mergeCell ref="BB47:BK47"/>
    <mergeCell ref="H48:I48"/>
    <mergeCell ref="J48:Q48"/>
    <mergeCell ref="R48:S48"/>
    <mergeCell ref="T48:AA48"/>
    <mergeCell ref="AB48:AC48"/>
    <mergeCell ref="AD48:AE48"/>
    <mergeCell ref="H47:I47"/>
    <mergeCell ref="J47:Q47"/>
    <mergeCell ref="R47:S47"/>
    <mergeCell ref="T47:AA47"/>
    <mergeCell ref="AB47:AC47"/>
    <mergeCell ref="AD47:AE47"/>
    <mergeCell ref="B53:C53"/>
    <mergeCell ref="BB53:BK54"/>
    <mergeCell ref="B54:C54"/>
    <mergeCell ref="B55:C55"/>
    <mergeCell ref="BB55:BE55"/>
    <mergeCell ref="BF55:BK56"/>
    <mergeCell ref="B56:C56"/>
    <mergeCell ref="BB56:BE56"/>
    <mergeCell ref="BF48:BK49"/>
    <mergeCell ref="BB49:BE49"/>
    <mergeCell ref="BB50:BK50"/>
    <mergeCell ref="BB51:BE51"/>
    <mergeCell ref="BF51:BK52"/>
    <mergeCell ref="B52:M52"/>
    <mergeCell ref="BB52:BE52"/>
    <mergeCell ref="AG48:AH48"/>
    <mergeCell ref="AI48:AJ48"/>
    <mergeCell ref="AK48:AL48"/>
    <mergeCell ref="AM48:AU48"/>
    <mergeCell ref="AV48:AW48"/>
    <mergeCell ref="BB48:BE48"/>
    <mergeCell ref="B57:C57"/>
    <mergeCell ref="BB57:BK58"/>
    <mergeCell ref="B58:C58"/>
    <mergeCell ref="G59:S60"/>
    <mergeCell ref="T59:U60"/>
    <mergeCell ref="V59:X60"/>
    <mergeCell ref="Y59:AB60"/>
    <mergeCell ref="AC59:AD60"/>
    <mergeCell ref="AE59:AG60"/>
    <mergeCell ref="AH59:AK60"/>
    <mergeCell ref="BB61:BK62"/>
    <mergeCell ref="BB63:BE63"/>
    <mergeCell ref="BF63:BK64"/>
    <mergeCell ref="BB64:BE64"/>
    <mergeCell ref="BB65:BK66"/>
    <mergeCell ref="BB67:BE67"/>
    <mergeCell ref="BF67:BK68"/>
    <mergeCell ref="BB68:BE68"/>
    <mergeCell ref="AL59:AM60"/>
    <mergeCell ref="AN59:AP60"/>
    <mergeCell ref="AQ59:AT60"/>
    <mergeCell ref="BB59:BE59"/>
    <mergeCell ref="BF59:BK60"/>
    <mergeCell ref="BB60:BE60"/>
  </mergeCells>
  <phoneticPr fontId="1"/>
  <dataValidations count="17">
    <dataValidation type="whole" allowBlank="1" showInputMessage="1" showErrorMessage="1" errorTitle="無効な数字が入力されています" error="1、2のいずれかを入力してください。" prompt="Ⅰが該当⇒1　　　_x000a_Ⅱが該当⇒2　　　_x000a_を入力してください" sqref="BF16:BK16" xr:uid="{00000000-0002-0000-0100-000000000000}">
      <formula1>1</formula1>
      <formula2>2</formula2>
    </dataValidation>
    <dataValidation allowBlank="1" showInputMessage="1" showErrorMessage="1" prompt="投与期間が_x000a_50週以上の場合、_x000a_具体的な投与期間_x000a_(週単位)を_x000a_入力してください。" sqref="AR22:AT22" xr:uid="{00000000-0002-0000-0100-000001000000}"/>
    <dataValidation type="whole" allowBlank="1" showInputMessage="1" showErrorMessage="1" errorTitle="無効な数字が入力されています" error="1～3のいずれかを入力してください" prompt="Ⅰが該当⇒1_x000a_Ⅱが該当⇒2_x000a_Ⅲが該当⇒3_x000a_を入力してください" sqref="BF35:BK35 BF24:BK26" xr:uid="{00000000-0002-0000-0100-000002000000}">
      <formula1>1</formula1>
      <formula2>3</formula2>
    </dataValidation>
    <dataValidation type="whole" operator="equal" allowBlank="1" showInputMessage="1" showErrorMessage="1" errorTitle="無効な数字が入力されています" error="該当する場合は1を入力し、該当しない場合は空欄にしてください" prompt="発表あり⇒1_x000a_を入力してください_x000a_ない場合⇒空欄_x000a_にしてください" sqref="BF34:BK34" xr:uid="{00000000-0002-0000-0100-000003000000}">
      <formula1>1</formula1>
    </dataValidation>
    <dataValidation allowBlank="1" showInputMessage="1" showErrorMessage="1" prompt="侵襲的機能検査及び_x000a_画像診断を行う回数を_x000a_入力してください_x000a__x000a_また、別紙に算定根拠を_x000a_記入してください" sqref="BF31:BK33" xr:uid="{00000000-0002-0000-0100-000004000000}"/>
    <dataValidation type="whole" allowBlank="1" showInputMessage="1" showErrorMessage="1" errorTitle="無効な数字が入力されています" error="1～3のいずれかを入力してください。" prompt="Ⅰが該当⇒1_x000a_Ⅱが該当⇒2_x000a_Ⅲが該当⇒3_x000a_を入力してください" sqref="BF19:BK20 BF17:BK17 BF15:BK15" xr:uid="{00000000-0002-0000-0100-000005000000}">
      <formula1>1</formula1>
      <formula2>3</formula2>
    </dataValidation>
    <dataValidation type="whole" operator="equal" allowBlank="1" showInputMessage="1" showErrorMessage="1" errorTitle="無効な数字が入力されています" error="該当する場合は1を入力し、該当しない場合は空欄にしてください" prompt="使用する場合⇒1_x000a_を入力してください_x000a_使用しない場合⇒空欄にしてください" sqref="BF18:BK18" xr:uid="{00000000-0002-0000-0100-000006000000}">
      <formula1>1</formula1>
    </dataValidation>
    <dataValidation type="whole" allowBlank="1" showInputMessage="1" showErrorMessage="1" errorTitle="無効な数字が入力されています" error="1～3のいずれかを入力してください" prompt="Ⅰが該当⇒1_x000a_Ⅱが該当⇒2_x000a_Ⅲが該当⇒3_x000a_を入力してください_x000a__x000a_また、別紙に算出根拠を_x000a_記入してください" sqref="BF27:BK30" xr:uid="{00000000-0002-0000-0100-000007000000}">
      <formula1>1</formula1>
      <formula2>3</formula2>
    </dataValidation>
    <dataValidation type="whole" allowBlank="1" showInputMessage="1" showErrorMessage="1" errorTitle="無効な数字が入力されています" error="1～4のいずれかを入力してください" prompt="4週以内⇒1_x000a_5～24週⇒2_x000a_25～49週⇒3_x000a_50週以上⇒4_x000a_を入力してください_x000a__x000a_※50週以上の場合は左欄に_x000a_投与週を入力してください" sqref="BF21:BK23" xr:uid="{00000000-0002-0000-0100-000008000000}">
      <formula1>1</formula1>
      <formula2>4</formula2>
    </dataValidation>
    <dataValidation allowBlank="1" showInputMessage="1" showErrorMessage="1" prompt="症例数を_x000a_記載して_x000a_ください" sqref="AC40:AG40" xr:uid="{00000000-0002-0000-0100-000009000000}"/>
    <dataValidation type="whole" allowBlank="1" showInputMessage="1" showErrorMessage="1" errorTitle="無効な数字が入力されています" error="1、2のいずれかを入力してください" prompt="外部委託あり⇒1_x000a_外部委託なし⇒2_x000a_を入力してください" sqref="BF37:BK38" xr:uid="{00000000-0002-0000-0100-00000A000000}">
      <formula1>1</formula1>
      <formula2>2</formula2>
    </dataValidation>
    <dataValidation type="whole" allowBlank="1" showInputMessage="1" showErrorMessage="1" errorTitle="無効な数字が入力されています" error="1、2のいずれかを入力してください" prompt="国際共同治験に_x000a_該当する⇒1_x000a_該当しない⇒2_x000a_を入力してください" sqref="BF42:BK43" xr:uid="{00000000-0002-0000-0100-00000B000000}">
      <formula1>1</formula1>
      <formula2>2</formula2>
    </dataValidation>
    <dataValidation type="whole" allowBlank="1" showInputMessage="1" showErrorMessage="1" errorTitle="無効な数字が入力されています" error="1、2のいずれかを入力してください" prompt="英文CRFを_x000a_提出する⇒1_x000a_提出しない⇒2_x000a_を入力してください" sqref="BF45:BK46" xr:uid="{00000000-0002-0000-0100-00000C000000}">
      <formula1>1</formula1>
      <formula2>2</formula2>
    </dataValidation>
    <dataValidation type="whole" allowBlank="1" showInputMessage="1" showErrorMessage="1" errorTitle="無効な数字が入力されています" error="1、2のいずれかを入力してください" prompt="設定する⇒1_x000a_設定しない⇒2_x000a_を入力してください" sqref="BF48:BK49" xr:uid="{00000000-0002-0000-0100-00000D000000}">
      <formula1>1</formula1>
      <formula2>2</formula2>
    </dataValidation>
    <dataValidation type="whole" allowBlank="1" showInputMessage="1" showErrorMessage="1" errorTitle="無効な数字が入力されています" error="1、2のいずれかを入力してください" prompt="外注する⇒1_x000a_外注しない⇒2_x000a_を入力してください" sqref="BF51:BK52" xr:uid="{00000000-0002-0000-0100-00000E000000}">
      <formula1>1</formula1>
      <formula2>2</formula2>
    </dataValidation>
    <dataValidation type="whole" allowBlank="1" showInputMessage="1" showErrorMessage="1" errorTitle="無効な数字が入力されています" error="1、2のいずれかを入力してください" prompt="2種以上あり⇒1_x000a_なし⇒2_x000a_を入力してください" sqref="BF55:BK56" xr:uid="{00000000-0002-0000-0100-00000F000000}">
      <formula1>1</formula1>
      <formula2>2</formula2>
    </dataValidation>
    <dataValidation type="whole" allowBlank="1" showInputMessage="1" showErrorMessage="1" errorTitle="無効な数字が入力されています" error="1、2のいずれかを入力してください" prompt="探索する⇒1_x000a_探索しない⇒2_x000a_を入力してください" sqref="BF59:BK60 BF63:BK64 BF67:BK68" xr:uid="{00000000-0002-0000-0100-000010000000}">
      <formula1>1</formula1>
      <formula2>2</formula2>
    </dataValidation>
  </dataValidations>
  <printOptions horizontalCentered="1" verticalCentered="1"/>
  <pageMargins left="0.11811023622047245" right="0" top="0" bottom="0" header="0.31496062992125984" footer="0.31496062992125984"/>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AZ185"/>
  <sheetViews>
    <sheetView showGridLines="0" tabSelected="1" view="pageBreakPreview" topLeftCell="A15" zoomScale="130" zoomScaleNormal="80" zoomScaleSheetLayoutView="130" workbookViewId="0">
      <selection activeCell="AC16" sqref="AC16:AZ16"/>
    </sheetView>
  </sheetViews>
  <sheetFormatPr defaultColWidth="9" defaultRowHeight="18" x14ac:dyDescent="0.2"/>
  <cols>
    <col min="1" max="73" width="2.44140625" style="72" customWidth="1"/>
    <col min="74" max="16384" width="9" style="72"/>
  </cols>
  <sheetData>
    <row r="1" spans="1:52" ht="15" customHeight="1" x14ac:dyDescent="0.2">
      <c r="A1" s="79" t="s">
        <v>222</v>
      </c>
      <c r="AN1" s="247" t="s">
        <v>1</v>
      </c>
      <c r="AO1" s="247"/>
      <c r="AP1" s="247"/>
      <c r="AQ1" s="247"/>
      <c r="AR1" s="247"/>
      <c r="AS1" s="489" t="str">
        <f>IF('経費1-1(新規)'!AQ1="","",'経費1-1(新規)'!AQ1)</f>
        <v/>
      </c>
      <c r="AT1" s="489"/>
      <c r="AU1" s="489"/>
      <c r="AV1" s="489"/>
      <c r="AW1" s="489"/>
      <c r="AX1" s="489"/>
      <c r="AY1" s="489"/>
      <c r="AZ1" s="489"/>
    </row>
    <row r="2" spans="1:52" ht="15" customHeight="1" x14ac:dyDescent="0.2">
      <c r="A2" s="79"/>
      <c r="AN2" s="247" t="s">
        <v>2</v>
      </c>
      <c r="AO2" s="247"/>
      <c r="AP2" s="247"/>
      <c r="AQ2" s="247"/>
      <c r="AR2" s="247"/>
      <c r="AS2" s="247" t="s">
        <v>224</v>
      </c>
      <c r="AT2" s="247"/>
      <c r="AU2" s="247"/>
      <c r="AV2" s="247"/>
      <c r="AW2" s="247"/>
      <c r="AX2" s="247"/>
      <c r="AY2" s="247"/>
      <c r="AZ2" s="247"/>
    </row>
    <row r="3" spans="1:52" ht="52.5" customHeight="1" x14ac:dyDescent="0.2"/>
    <row r="4" spans="1:52" ht="18.75" customHeight="1" x14ac:dyDescent="0.2">
      <c r="A4" s="499" t="s">
        <v>156</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c r="AW4" s="499"/>
      <c r="AX4" s="499"/>
      <c r="AY4" s="499"/>
      <c r="AZ4" s="499"/>
    </row>
    <row r="5" spans="1:52" ht="18.75" customHeight="1" x14ac:dyDescent="0.2">
      <c r="A5" s="499"/>
      <c r="B5" s="499"/>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499"/>
      <c r="AP5" s="499"/>
      <c r="AQ5" s="499"/>
      <c r="AR5" s="499"/>
      <c r="AS5" s="499"/>
      <c r="AT5" s="499"/>
      <c r="AU5" s="499"/>
      <c r="AV5" s="499"/>
      <c r="AW5" s="499"/>
      <c r="AX5" s="499"/>
      <c r="AY5" s="499"/>
      <c r="AZ5" s="499"/>
    </row>
    <row r="6" spans="1:52" ht="30" customHeight="1" x14ac:dyDescent="0.2">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row>
    <row r="7" spans="1:52" ht="30" customHeight="1" x14ac:dyDescent="0.2">
      <c r="A7" s="110"/>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row>
    <row r="8" spans="1:52" ht="30" customHeight="1" x14ac:dyDescent="0.2">
      <c r="A8" s="508" t="s">
        <v>233</v>
      </c>
      <c r="B8" s="508"/>
      <c r="C8" s="508"/>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8"/>
      <c r="AX8" s="508"/>
      <c r="AY8" s="508"/>
      <c r="AZ8" s="508"/>
    </row>
    <row r="9" spans="1:52" ht="30" customHeight="1" x14ac:dyDescent="0.2">
      <c r="A9" s="500" t="s">
        <v>288</v>
      </c>
      <c r="B9" s="500"/>
      <c r="C9" s="500"/>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500"/>
      <c r="AK9" s="500"/>
      <c r="AL9" s="500"/>
      <c r="AM9" s="500"/>
      <c r="AN9" s="500"/>
      <c r="AO9" s="500"/>
      <c r="AP9" s="500"/>
      <c r="AQ9" s="500"/>
      <c r="AR9" s="500"/>
      <c r="AS9" s="500"/>
      <c r="AT9" s="500"/>
      <c r="AU9" s="500"/>
      <c r="AV9" s="500"/>
      <c r="AW9" s="500"/>
      <c r="AX9" s="500"/>
      <c r="AY9" s="500"/>
      <c r="AZ9" s="500"/>
    </row>
    <row r="10" spans="1:52" ht="18.75" customHeight="1" x14ac:dyDescent="0.2">
      <c r="A10" s="501" t="s">
        <v>38</v>
      </c>
      <c r="B10" s="502"/>
      <c r="C10" s="502"/>
      <c r="D10" s="502"/>
      <c r="E10" s="502"/>
      <c r="F10" s="502"/>
      <c r="G10" s="502"/>
      <c r="H10" s="502"/>
      <c r="I10" s="502"/>
      <c r="J10" s="502"/>
      <c r="K10" s="502"/>
      <c r="L10" s="502"/>
      <c r="M10" s="502"/>
      <c r="N10" s="503"/>
      <c r="O10" s="501" t="s">
        <v>157</v>
      </c>
      <c r="P10" s="502"/>
      <c r="Q10" s="502"/>
      <c r="R10" s="502"/>
      <c r="S10" s="502"/>
      <c r="T10" s="502"/>
      <c r="U10" s="502"/>
      <c r="V10" s="507" t="s">
        <v>158</v>
      </c>
      <c r="W10" s="507"/>
      <c r="X10" s="507"/>
      <c r="Y10" s="507"/>
      <c r="Z10" s="507"/>
      <c r="AA10" s="507"/>
      <c r="AB10" s="507"/>
      <c r="AC10" s="507" t="s">
        <v>159</v>
      </c>
      <c r="AD10" s="507"/>
      <c r="AE10" s="507"/>
      <c r="AF10" s="507"/>
      <c r="AG10" s="507"/>
      <c r="AH10" s="507"/>
      <c r="AI10" s="507"/>
      <c r="AJ10" s="507"/>
      <c r="AK10" s="507"/>
      <c r="AL10" s="507"/>
      <c r="AM10" s="507"/>
      <c r="AN10" s="507"/>
      <c r="AO10" s="507"/>
      <c r="AP10" s="507"/>
      <c r="AQ10" s="507"/>
      <c r="AR10" s="507"/>
      <c r="AS10" s="507"/>
      <c r="AT10" s="507"/>
      <c r="AU10" s="507"/>
      <c r="AV10" s="507"/>
      <c r="AW10" s="507"/>
      <c r="AX10" s="507"/>
      <c r="AY10" s="507"/>
      <c r="AZ10" s="507"/>
    </row>
    <row r="11" spans="1:52" ht="18.75" customHeight="1" x14ac:dyDescent="0.2">
      <c r="A11" s="504"/>
      <c r="B11" s="505"/>
      <c r="C11" s="505"/>
      <c r="D11" s="505"/>
      <c r="E11" s="505"/>
      <c r="F11" s="505"/>
      <c r="G11" s="505"/>
      <c r="H11" s="505"/>
      <c r="I11" s="505"/>
      <c r="J11" s="505"/>
      <c r="K11" s="505"/>
      <c r="L11" s="505"/>
      <c r="M11" s="505"/>
      <c r="N11" s="506"/>
      <c r="O11" s="504"/>
      <c r="P11" s="505"/>
      <c r="Q11" s="505"/>
      <c r="R11" s="505"/>
      <c r="S11" s="505"/>
      <c r="T11" s="505"/>
      <c r="U11" s="505"/>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7"/>
      <c r="AY11" s="507"/>
      <c r="AZ11" s="507"/>
    </row>
    <row r="12" spans="1:52" ht="127.5" customHeight="1" x14ac:dyDescent="0.2">
      <c r="A12" s="247" t="s">
        <v>87</v>
      </c>
      <c r="B12" s="247"/>
      <c r="C12" s="410" t="s">
        <v>92</v>
      </c>
      <c r="D12" s="410"/>
      <c r="E12" s="410"/>
      <c r="F12" s="410"/>
      <c r="G12" s="410"/>
      <c r="H12" s="410"/>
      <c r="I12" s="410"/>
      <c r="J12" s="410"/>
      <c r="K12" s="410"/>
      <c r="L12" s="410"/>
      <c r="M12" s="410"/>
      <c r="N12" s="410"/>
      <c r="O12" s="393" t="str">
        <f>IF(経費2B!BF27="","",CHOOSE(経費2B!BF27,経費2B!T27,経費2B!AD27,経費2B!AN27))</f>
        <v/>
      </c>
      <c r="P12" s="394"/>
      <c r="Q12" s="394"/>
      <c r="R12" s="394"/>
      <c r="S12" s="394"/>
      <c r="T12" s="394"/>
      <c r="U12" s="395"/>
      <c r="V12" s="247" t="str">
        <f>IF(経費2B!AV27="","",経費2B!AV27)</f>
        <v/>
      </c>
      <c r="W12" s="247"/>
      <c r="X12" s="247"/>
      <c r="Y12" s="247"/>
      <c r="Z12" s="247"/>
      <c r="AA12" s="247"/>
      <c r="AB12" s="247"/>
      <c r="AC12" s="495"/>
      <c r="AD12" s="495"/>
      <c r="AE12" s="495"/>
      <c r="AF12" s="495"/>
      <c r="AG12" s="495"/>
      <c r="AH12" s="495"/>
      <c r="AI12" s="495"/>
      <c r="AJ12" s="495"/>
      <c r="AK12" s="495"/>
      <c r="AL12" s="495"/>
      <c r="AM12" s="495"/>
      <c r="AN12" s="495"/>
      <c r="AO12" s="495"/>
      <c r="AP12" s="495"/>
      <c r="AQ12" s="495"/>
      <c r="AR12" s="495"/>
      <c r="AS12" s="495"/>
      <c r="AT12" s="495"/>
      <c r="AU12" s="495"/>
      <c r="AV12" s="495"/>
      <c r="AW12" s="495"/>
      <c r="AX12" s="495"/>
      <c r="AY12" s="495"/>
      <c r="AZ12" s="495"/>
    </row>
    <row r="13" spans="1:52" ht="127.5" customHeight="1" x14ac:dyDescent="0.2">
      <c r="A13" s="247" t="s">
        <v>91</v>
      </c>
      <c r="B13" s="247"/>
      <c r="C13" s="410" t="s">
        <v>97</v>
      </c>
      <c r="D13" s="410"/>
      <c r="E13" s="410"/>
      <c r="F13" s="410"/>
      <c r="G13" s="410"/>
      <c r="H13" s="410"/>
      <c r="I13" s="410"/>
      <c r="J13" s="410"/>
      <c r="K13" s="410"/>
      <c r="L13" s="410"/>
      <c r="M13" s="410"/>
      <c r="N13" s="410"/>
      <c r="O13" s="393" t="str">
        <f>IF(経費2B!BF28="","",CHOOSE(経費2B!BF28,経費2B!T28,経費2B!AD28,経費2B!AN28))</f>
        <v/>
      </c>
      <c r="P13" s="394"/>
      <c r="Q13" s="394"/>
      <c r="R13" s="394"/>
      <c r="S13" s="394"/>
      <c r="T13" s="394"/>
      <c r="U13" s="395"/>
      <c r="V13" s="247" t="str">
        <f>IF(経費2B!AV28="","",経費2B!AV28)</f>
        <v/>
      </c>
      <c r="W13" s="247"/>
      <c r="X13" s="247"/>
      <c r="Y13" s="247"/>
      <c r="Z13" s="247"/>
      <c r="AA13" s="247"/>
      <c r="AB13" s="247"/>
      <c r="AC13" s="495" t="s">
        <v>234</v>
      </c>
      <c r="AD13" s="495"/>
      <c r="AE13" s="495"/>
      <c r="AF13" s="495"/>
      <c r="AG13" s="495"/>
      <c r="AH13" s="495"/>
      <c r="AI13" s="495"/>
      <c r="AJ13" s="495"/>
      <c r="AK13" s="495"/>
      <c r="AL13" s="495"/>
      <c r="AM13" s="495"/>
      <c r="AN13" s="495"/>
      <c r="AO13" s="495"/>
      <c r="AP13" s="495"/>
      <c r="AQ13" s="495"/>
      <c r="AR13" s="495"/>
      <c r="AS13" s="495"/>
      <c r="AT13" s="495"/>
      <c r="AU13" s="495"/>
      <c r="AV13" s="495"/>
      <c r="AW13" s="495"/>
      <c r="AX13" s="495"/>
      <c r="AY13" s="495"/>
      <c r="AZ13" s="495"/>
    </row>
    <row r="14" spans="1:52" ht="127.5" customHeight="1" x14ac:dyDescent="0.2">
      <c r="A14" s="247" t="s">
        <v>96</v>
      </c>
      <c r="B14" s="247"/>
      <c r="C14" s="496" t="s">
        <v>160</v>
      </c>
      <c r="D14" s="497"/>
      <c r="E14" s="497"/>
      <c r="F14" s="497"/>
      <c r="G14" s="497"/>
      <c r="H14" s="497"/>
      <c r="I14" s="497"/>
      <c r="J14" s="497"/>
      <c r="K14" s="497"/>
      <c r="L14" s="497"/>
      <c r="M14" s="497"/>
      <c r="N14" s="498"/>
      <c r="O14" s="393" t="str">
        <f>IF(経費2B!BF29="","",CHOOSE(経費2B!BF29,経費2B!T29,経費2B!AD29,経費2B!AN29))</f>
        <v/>
      </c>
      <c r="P14" s="394"/>
      <c r="Q14" s="394"/>
      <c r="R14" s="394"/>
      <c r="S14" s="394"/>
      <c r="T14" s="394"/>
      <c r="U14" s="395"/>
      <c r="V14" s="247" t="str">
        <f>IF(経費2B!AV29="","",経費2B!AV29)</f>
        <v/>
      </c>
      <c r="W14" s="247"/>
      <c r="X14" s="247"/>
      <c r="Y14" s="247"/>
      <c r="Z14" s="247"/>
      <c r="AA14" s="247"/>
      <c r="AB14" s="247"/>
      <c r="AC14" s="495"/>
      <c r="AD14" s="495"/>
      <c r="AE14" s="495"/>
      <c r="AF14" s="495"/>
      <c r="AG14" s="495"/>
      <c r="AH14" s="495"/>
      <c r="AI14" s="495"/>
      <c r="AJ14" s="495"/>
      <c r="AK14" s="495"/>
      <c r="AL14" s="495"/>
      <c r="AM14" s="495"/>
      <c r="AN14" s="495"/>
      <c r="AO14" s="495"/>
      <c r="AP14" s="495"/>
      <c r="AQ14" s="495"/>
      <c r="AR14" s="495"/>
      <c r="AS14" s="495"/>
      <c r="AT14" s="495"/>
      <c r="AU14" s="495"/>
      <c r="AV14" s="495"/>
      <c r="AW14" s="495"/>
      <c r="AX14" s="495"/>
      <c r="AY14" s="495"/>
      <c r="AZ14" s="495"/>
    </row>
    <row r="15" spans="1:52" ht="127.5" customHeight="1" x14ac:dyDescent="0.2">
      <c r="A15" s="247" t="s">
        <v>98</v>
      </c>
      <c r="B15" s="247"/>
      <c r="C15" s="410" t="s">
        <v>105</v>
      </c>
      <c r="D15" s="410"/>
      <c r="E15" s="410"/>
      <c r="F15" s="410"/>
      <c r="G15" s="410"/>
      <c r="H15" s="410"/>
      <c r="I15" s="410"/>
      <c r="J15" s="410"/>
      <c r="K15" s="410"/>
      <c r="L15" s="410"/>
      <c r="M15" s="410"/>
      <c r="N15" s="410"/>
      <c r="O15" s="492" t="str">
        <f>IF(経費2B!BF31="","",経費2B!R31)</f>
        <v/>
      </c>
      <c r="P15" s="493"/>
      <c r="Q15" s="493"/>
      <c r="R15" s="493"/>
      <c r="S15" s="493"/>
      <c r="T15" s="493"/>
      <c r="U15" s="494"/>
      <c r="V15" s="247" t="str">
        <f>IF(経費2B!AV31="","",経費2B!AV31)</f>
        <v/>
      </c>
      <c r="W15" s="247"/>
      <c r="X15" s="247"/>
      <c r="Y15" s="247"/>
      <c r="Z15" s="247"/>
      <c r="AA15" s="247"/>
      <c r="AB15" s="247"/>
      <c r="AC15" s="495"/>
      <c r="AD15" s="495"/>
      <c r="AE15" s="495"/>
      <c r="AF15" s="495"/>
      <c r="AG15" s="495"/>
      <c r="AH15" s="495"/>
      <c r="AI15" s="495"/>
      <c r="AJ15" s="495"/>
      <c r="AK15" s="495"/>
      <c r="AL15" s="495"/>
      <c r="AM15" s="495"/>
      <c r="AN15" s="495"/>
      <c r="AO15" s="495"/>
      <c r="AP15" s="495"/>
      <c r="AQ15" s="495"/>
      <c r="AR15" s="495"/>
      <c r="AS15" s="495"/>
      <c r="AT15" s="495"/>
      <c r="AU15" s="495"/>
      <c r="AV15" s="495"/>
      <c r="AW15" s="495"/>
      <c r="AX15" s="495"/>
      <c r="AY15" s="495"/>
      <c r="AZ15" s="495"/>
    </row>
    <row r="16" spans="1:52" ht="127.5" customHeight="1" x14ac:dyDescent="0.2">
      <c r="A16" s="247" t="s">
        <v>104</v>
      </c>
      <c r="B16" s="247"/>
      <c r="C16" s="490" t="s">
        <v>334</v>
      </c>
      <c r="D16" s="491"/>
      <c r="E16" s="491"/>
      <c r="F16" s="491"/>
      <c r="G16" s="491"/>
      <c r="H16" s="491"/>
      <c r="I16" s="491"/>
      <c r="J16" s="491"/>
      <c r="K16" s="491"/>
      <c r="L16" s="491"/>
      <c r="M16" s="491"/>
      <c r="N16" s="491"/>
      <c r="O16" s="492" t="str">
        <f>IF(経費2B!BF32="","",経費2B!R32)</f>
        <v/>
      </c>
      <c r="P16" s="493"/>
      <c r="Q16" s="493"/>
      <c r="R16" s="493"/>
      <c r="S16" s="493"/>
      <c r="T16" s="493"/>
      <c r="U16" s="494"/>
      <c r="V16" s="247" t="str">
        <f>IF(経費2B!AV32="","",経費2B!AV32)</f>
        <v/>
      </c>
      <c r="W16" s="247"/>
      <c r="X16" s="247"/>
      <c r="Y16" s="247"/>
      <c r="Z16" s="247"/>
      <c r="AA16" s="247"/>
      <c r="AB16" s="247"/>
      <c r="AC16" s="495"/>
      <c r="AD16" s="495"/>
      <c r="AE16" s="495"/>
      <c r="AF16" s="495"/>
      <c r="AG16" s="495"/>
      <c r="AH16" s="495"/>
      <c r="AI16" s="495"/>
      <c r="AJ16" s="495"/>
      <c r="AK16" s="495"/>
      <c r="AL16" s="495"/>
      <c r="AM16" s="495"/>
      <c r="AN16" s="495"/>
      <c r="AO16" s="495"/>
      <c r="AP16" s="495"/>
      <c r="AQ16" s="495"/>
      <c r="AR16" s="495"/>
      <c r="AS16" s="495"/>
      <c r="AT16" s="495"/>
      <c r="AU16" s="495"/>
      <c r="AV16" s="495"/>
      <c r="AW16" s="495"/>
      <c r="AX16" s="495"/>
      <c r="AY16" s="495"/>
      <c r="AZ16" s="495"/>
    </row>
    <row r="17" spans="1:52" ht="127.5" customHeight="1" x14ac:dyDescent="0.2">
      <c r="A17" s="247" t="s">
        <v>107</v>
      </c>
      <c r="B17" s="247"/>
      <c r="C17" s="410" t="s">
        <v>109</v>
      </c>
      <c r="D17" s="410"/>
      <c r="E17" s="410"/>
      <c r="F17" s="410"/>
      <c r="G17" s="410"/>
      <c r="H17" s="410"/>
      <c r="I17" s="410"/>
      <c r="J17" s="410"/>
      <c r="K17" s="410"/>
      <c r="L17" s="410"/>
      <c r="M17" s="410"/>
      <c r="N17" s="410"/>
      <c r="O17" s="492" t="str">
        <f>IF(経費2B!BF33="","",IF(経費2B!BF33=0,"0 回",経費2B!BF33))</f>
        <v/>
      </c>
      <c r="P17" s="493"/>
      <c r="Q17" s="493"/>
      <c r="R17" s="493"/>
      <c r="S17" s="493"/>
      <c r="T17" s="493"/>
      <c r="U17" s="494"/>
      <c r="V17" s="247" t="str">
        <f>IF(経費2B!AV33="","",経費2B!AV33)</f>
        <v/>
      </c>
      <c r="W17" s="247"/>
      <c r="X17" s="247"/>
      <c r="Y17" s="247"/>
      <c r="Z17" s="247"/>
      <c r="AA17" s="247"/>
      <c r="AB17" s="247"/>
      <c r="AC17" s="495"/>
      <c r="AD17" s="495"/>
      <c r="AE17" s="495"/>
      <c r="AF17" s="495"/>
      <c r="AG17" s="495"/>
      <c r="AH17" s="495"/>
      <c r="AI17" s="495"/>
      <c r="AJ17" s="495"/>
      <c r="AK17" s="495"/>
      <c r="AL17" s="495"/>
      <c r="AM17" s="495"/>
      <c r="AN17" s="495"/>
      <c r="AO17" s="495"/>
      <c r="AP17" s="495"/>
      <c r="AQ17" s="495"/>
      <c r="AR17" s="495"/>
      <c r="AS17" s="495"/>
      <c r="AT17" s="495"/>
      <c r="AU17" s="495"/>
      <c r="AV17" s="495"/>
      <c r="AW17" s="495"/>
      <c r="AX17" s="495"/>
      <c r="AY17" s="495"/>
      <c r="AZ17" s="495"/>
    </row>
    <row r="18" spans="1:52" ht="18.75" customHeight="1" x14ac:dyDescent="0.2"/>
    <row r="19" spans="1:52" ht="18.75" customHeight="1" x14ac:dyDescent="0.2"/>
    <row r="20" spans="1:52" ht="18.75" customHeight="1" x14ac:dyDescent="0.2"/>
    <row r="21" spans="1:52" ht="18.75" customHeight="1" x14ac:dyDescent="0.2"/>
    <row r="22" spans="1:52" ht="18.75" customHeight="1" x14ac:dyDescent="0.2"/>
    <row r="23" spans="1:52" ht="18.75" customHeight="1" x14ac:dyDescent="0.2"/>
    <row r="24" spans="1:52" ht="18.75" customHeight="1" x14ac:dyDescent="0.2"/>
    <row r="25" spans="1:52" ht="18.75" customHeight="1" x14ac:dyDescent="0.2"/>
    <row r="26" spans="1:52" ht="18.75" customHeight="1" x14ac:dyDescent="0.2"/>
    <row r="27" spans="1:52" ht="18.75" customHeight="1" x14ac:dyDescent="0.2"/>
    <row r="28" spans="1:52" ht="18.75" customHeight="1" x14ac:dyDescent="0.2"/>
    <row r="29" spans="1:52" ht="18.75" customHeight="1" x14ac:dyDescent="0.2"/>
    <row r="30" spans="1:52" ht="18.75" customHeight="1" x14ac:dyDescent="0.2"/>
    <row r="31" spans="1:52" ht="18.75" customHeight="1" x14ac:dyDescent="0.2"/>
    <row r="32" spans="1:52" ht="18.75" customHeight="1" x14ac:dyDescent="0.2"/>
    <row r="33" spans="18:24" ht="18.75" customHeight="1" x14ac:dyDescent="0.2"/>
    <row r="34" spans="18:24" ht="18.75" customHeight="1" x14ac:dyDescent="0.2"/>
    <row r="35" spans="18:24" ht="18.75" customHeight="1" x14ac:dyDescent="0.2"/>
    <row r="36" spans="18:24" ht="18.75" customHeight="1" x14ac:dyDescent="0.2"/>
    <row r="37" spans="18:24" ht="18.75" customHeight="1" x14ac:dyDescent="0.2"/>
    <row r="38" spans="18:24" ht="18.75" customHeight="1" x14ac:dyDescent="0.2"/>
    <row r="39" spans="18:24" ht="18.75" customHeight="1" x14ac:dyDescent="0.2"/>
    <row r="40" spans="18:24" ht="18.75" customHeight="1" x14ac:dyDescent="0.2"/>
    <row r="41" spans="18:24" ht="18.75" customHeight="1" x14ac:dyDescent="0.2"/>
    <row r="42" spans="18:24" ht="18.75" customHeight="1" x14ac:dyDescent="0.2"/>
    <row r="43" spans="18:24" ht="18.75" customHeight="1" x14ac:dyDescent="0.2"/>
    <row r="44" spans="18:24" ht="18.75" customHeight="1" x14ac:dyDescent="0.2"/>
    <row r="45" spans="18:24" ht="18.75" customHeight="1" x14ac:dyDescent="0.2"/>
    <row r="46" spans="18:24" ht="18.75" customHeight="1" x14ac:dyDescent="0.2">
      <c r="R46" s="164"/>
      <c r="X46" s="164"/>
    </row>
    <row r="47" spans="18:24" ht="18.75" customHeight="1" x14ac:dyDescent="0.2">
      <c r="R47" s="164"/>
    </row>
    <row r="48" spans="18:24" ht="18.75" customHeight="1" x14ac:dyDescent="0.2">
      <c r="R48" s="164"/>
    </row>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sheetData>
  <sheetProtection algorithmName="SHA-512" hashValue="ddJ331/fgWCTsvRaenmhNlbB17Ma54RSVqPB/9JA3Lo0CwgquVdWz5y0yBoLzrHIHH7mCrrXa78Bfj4V1P9AVw==" saltValue="O6QFetmsVb70jBchdSmfKQ==" spinCount="100000" sheet="1" formatRows="0" selectLockedCells="1"/>
  <mergeCells count="41">
    <mergeCell ref="AN1:AR1"/>
    <mergeCell ref="AS1:AZ1"/>
    <mergeCell ref="A4:AZ5"/>
    <mergeCell ref="A9:AZ9"/>
    <mergeCell ref="A10:N11"/>
    <mergeCell ref="O10:U11"/>
    <mergeCell ref="V10:AB11"/>
    <mergeCell ref="AC10:AZ11"/>
    <mergeCell ref="AN2:AR2"/>
    <mergeCell ref="AS2:AZ2"/>
    <mergeCell ref="A8:AZ8"/>
    <mergeCell ref="A13:B13"/>
    <mergeCell ref="C13:N13"/>
    <mergeCell ref="O13:U13"/>
    <mergeCell ref="V13:AB13"/>
    <mergeCell ref="AC13:AZ13"/>
    <mergeCell ref="A12:B12"/>
    <mergeCell ref="C12:N12"/>
    <mergeCell ref="O12:U12"/>
    <mergeCell ref="V12:AB12"/>
    <mergeCell ref="AC12:AZ12"/>
    <mergeCell ref="A15:B15"/>
    <mergeCell ref="C15:N15"/>
    <mergeCell ref="O15:U15"/>
    <mergeCell ref="V15:AB15"/>
    <mergeCell ref="AC15:AZ15"/>
    <mergeCell ref="A14:B14"/>
    <mergeCell ref="C14:N14"/>
    <mergeCell ref="O14:U14"/>
    <mergeCell ref="V14:AB14"/>
    <mergeCell ref="AC14:AZ14"/>
    <mergeCell ref="A17:B17"/>
    <mergeCell ref="C17:N17"/>
    <mergeCell ref="O17:U17"/>
    <mergeCell ref="V17:AB17"/>
    <mergeCell ref="AC17:AZ17"/>
    <mergeCell ref="A16:B16"/>
    <mergeCell ref="C16:N16"/>
    <mergeCell ref="O16:U16"/>
    <mergeCell ref="V16:AB16"/>
    <mergeCell ref="AC16:AZ16"/>
  </mergeCells>
  <phoneticPr fontId="1"/>
  <printOptions horizontalCentered="1" verticalCentered="1"/>
  <pageMargins left="0.11811023622047245" right="0" top="0" bottom="0" header="0.31496062992125984" footer="0.31496062992125984"/>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BP225"/>
  <sheetViews>
    <sheetView showGridLines="0" topLeftCell="A28" zoomScaleNormal="100" zoomScaleSheetLayoutView="130" workbookViewId="0">
      <selection activeCell="BD31" sqref="BD31:BH31"/>
    </sheetView>
  </sheetViews>
  <sheetFormatPr defaultColWidth="9" defaultRowHeight="18" x14ac:dyDescent="0.2"/>
  <cols>
    <col min="1" max="63" width="2.44140625" style="72" customWidth="1"/>
    <col min="64" max="68" width="2.44140625" style="72" hidden="1" customWidth="1"/>
    <col min="69" max="87" width="2.44140625" style="72" customWidth="1"/>
    <col min="88" max="16384" width="9" style="72"/>
  </cols>
  <sheetData>
    <row r="1" spans="1:63" ht="15" customHeight="1" x14ac:dyDescent="0.2">
      <c r="A1" s="79" t="s">
        <v>223</v>
      </c>
      <c r="AM1" s="247" t="s">
        <v>1</v>
      </c>
      <c r="AN1" s="247"/>
      <c r="AO1" s="247"/>
      <c r="AP1" s="247"/>
      <c r="AQ1" s="247"/>
      <c r="AR1" s="489" t="str">
        <f>IF('経費1-1(新規)'!AQ1="","",'経費1-1(新規)'!AQ1)</f>
        <v/>
      </c>
      <c r="AS1" s="489"/>
      <c r="AT1" s="489"/>
      <c r="AU1" s="489"/>
      <c r="AV1" s="489"/>
      <c r="AW1" s="489"/>
      <c r="AX1" s="489"/>
      <c r="AY1" s="489"/>
    </row>
    <row r="2" spans="1:63" ht="15" customHeight="1" x14ac:dyDescent="0.2">
      <c r="AM2" s="247" t="s">
        <v>2</v>
      </c>
      <c r="AN2" s="247"/>
      <c r="AO2" s="247"/>
      <c r="AP2" s="247"/>
      <c r="AQ2" s="247"/>
      <c r="AR2" s="247" t="s">
        <v>235</v>
      </c>
      <c r="AS2" s="247"/>
      <c r="AT2" s="247"/>
      <c r="AU2" s="247"/>
      <c r="AV2" s="247"/>
      <c r="AW2" s="247"/>
      <c r="AX2" s="247"/>
      <c r="AY2" s="247"/>
    </row>
    <row r="4" spans="1:63" ht="15" customHeight="1" x14ac:dyDescent="0.2">
      <c r="AC4" s="368" t="s">
        <v>3</v>
      </c>
      <c r="AD4" s="368"/>
      <c r="AE4" s="245" t="str">
        <f>IF('経費1-1(新規)'!AE4="","",'経費1-1(新規)'!AE4)</f>
        <v/>
      </c>
      <c r="AF4" s="245"/>
      <c r="AG4" s="245"/>
      <c r="AH4" s="245"/>
      <c r="AI4" s="72" t="s">
        <v>4</v>
      </c>
      <c r="AJ4" s="244" t="s">
        <v>272</v>
      </c>
      <c r="AK4" s="244"/>
      <c r="AL4" s="244"/>
      <c r="AM4" s="245" t="str">
        <f>IF('経費1-1(新規)'!AM4="","",'経費1-1(新規)'!AM4)</f>
        <v/>
      </c>
      <c r="AN4" s="245"/>
      <c r="AO4" s="245"/>
      <c r="AP4" s="246" t="s">
        <v>5</v>
      </c>
      <c r="AQ4" s="246"/>
      <c r="AR4" s="245" t="str">
        <f>IF('経費1-1(新規)'!AR4="","",'経費1-1(新規)'!AR4)</f>
        <v/>
      </c>
      <c r="AS4" s="245"/>
      <c r="AT4" s="245"/>
      <c r="AU4" s="72" t="s">
        <v>6</v>
      </c>
      <c r="AV4" s="245" t="str">
        <f>IF('経費1-1(新規)'!AV4="","",'経費1-1(新規)'!AV4)</f>
        <v/>
      </c>
      <c r="AW4" s="245"/>
      <c r="AX4" s="245"/>
      <c r="AY4" s="72" t="s">
        <v>7</v>
      </c>
    </row>
    <row r="5" spans="1:63" ht="7.5" customHeight="1" x14ac:dyDescent="0.2"/>
    <row r="6" spans="1:63" ht="18.75" customHeight="1" x14ac:dyDescent="0.2">
      <c r="A6" s="259" t="s">
        <v>265</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row>
    <row r="7" spans="1:63" ht="18.75" customHeight="1" x14ac:dyDescent="0.2">
      <c r="A7" s="478" t="s">
        <v>263</v>
      </c>
      <c r="B7" s="247"/>
      <c r="C7" s="247"/>
      <c r="D7" s="247"/>
      <c r="E7" s="247"/>
      <c r="F7" s="247"/>
      <c r="G7" s="247"/>
      <c r="H7" s="247"/>
      <c r="I7" s="247"/>
      <c r="J7" s="247"/>
      <c r="K7" s="645" t="str">
        <f>IF('経費1-1(新規)'!K7="","",'経費1-1(新規)'!K7)</f>
        <v/>
      </c>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645"/>
      <c r="AT7" s="645"/>
      <c r="AU7" s="645"/>
      <c r="AV7" s="645"/>
      <c r="AW7" s="645"/>
      <c r="AX7" s="645"/>
      <c r="AY7" s="645"/>
      <c r="AZ7" s="645"/>
    </row>
    <row r="8" spans="1:63" ht="13.2" customHeight="1" x14ac:dyDescent="0.2">
      <c r="A8" s="247"/>
      <c r="B8" s="247"/>
      <c r="C8" s="247"/>
      <c r="D8" s="247"/>
      <c r="E8" s="247"/>
      <c r="F8" s="247"/>
      <c r="G8" s="247"/>
      <c r="H8" s="247"/>
      <c r="I8" s="247"/>
      <c r="J8" s="247"/>
      <c r="K8" s="645"/>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c r="AT8" s="645"/>
      <c r="AU8" s="645"/>
      <c r="AV8" s="645"/>
      <c r="AW8" s="645"/>
      <c r="AX8" s="645"/>
      <c r="AY8" s="645"/>
      <c r="AZ8" s="645"/>
    </row>
    <row r="9" spans="1:63" ht="18.75" customHeight="1" x14ac:dyDescent="0.2">
      <c r="A9" s="247"/>
      <c r="B9" s="247"/>
      <c r="C9" s="247"/>
      <c r="D9" s="247"/>
      <c r="E9" s="247"/>
      <c r="F9" s="247"/>
      <c r="G9" s="247"/>
      <c r="H9" s="247"/>
      <c r="I9" s="247"/>
      <c r="J9" s="247"/>
      <c r="K9" s="645"/>
      <c r="L9" s="645"/>
      <c r="M9" s="645"/>
      <c r="N9" s="645"/>
      <c r="O9" s="645"/>
      <c r="P9" s="645"/>
      <c r="Q9" s="645"/>
      <c r="R9" s="645"/>
      <c r="S9" s="645"/>
      <c r="T9" s="645"/>
      <c r="U9" s="645"/>
      <c r="V9" s="645"/>
      <c r="W9" s="645"/>
      <c r="X9" s="645"/>
      <c r="Y9" s="645"/>
      <c r="Z9" s="645"/>
      <c r="AA9" s="645"/>
      <c r="AB9" s="645"/>
      <c r="AC9" s="645"/>
      <c r="AD9" s="645"/>
      <c r="AE9" s="645"/>
      <c r="AF9" s="645"/>
      <c r="AG9" s="645"/>
      <c r="AH9" s="645"/>
      <c r="AI9" s="645"/>
      <c r="AJ9" s="645"/>
      <c r="AK9" s="645"/>
      <c r="AL9" s="645"/>
      <c r="AM9" s="645"/>
      <c r="AN9" s="645"/>
      <c r="AO9" s="645"/>
      <c r="AP9" s="645"/>
      <c r="AQ9" s="645"/>
      <c r="AR9" s="645"/>
      <c r="AS9" s="645"/>
      <c r="AT9" s="645"/>
      <c r="AU9" s="645"/>
      <c r="AV9" s="645"/>
      <c r="AW9" s="645"/>
      <c r="AX9" s="645"/>
      <c r="AY9" s="645"/>
      <c r="AZ9" s="645"/>
    </row>
    <row r="10" spans="1:63" ht="18.75" customHeight="1" x14ac:dyDescent="0.2">
      <c r="A10" s="247" t="s">
        <v>10</v>
      </c>
      <c r="B10" s="247"/>
      <c r="C10" s="247"/>
      <c r="D10" s="247"/>
      <c r="E10" s="247"/>
      <c r="F10" s="247"/>
      <c r="G10" s="247"/>
      <c r="H10" s="247"/>
      <c r="I10" s="247"/>
      <c r="J10" s="247"/>
      <c r="K10" s="645" t="str">
        <f>IF('経費1-1(新規)'!K13="","",'経費1-1(新規)'!K13)</f>
        <v/>
      </c>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5"/>
      <c r="AI10" s="645"/>
      <c r="AJ10" s="645"/>
      <c r="AK10" s="645"/>
      <c r="AL10" s="645"/>
      <c r="AM10" s="645"/>
      <c r="AN10" s="645"/>
      <c r="AO10" s="645"/>
      <c r="AP10" s="645"/>
      <c r="AQ10" s="645"/>
      <c r="AR10" s="645"/>
      <c r="AS10" s="645"/>
      <c r="AT10" s="645"/>
      <c r="AU10" s="645"/>
      <c r="AV10" s="645"/>
      <c r="AW10" s="645"/>
      <c r="AX10" s="645"/>
      <c r="AY10" s="645"/>
      <c r="AZ10" s="645"/>
    </row>
    <row r="11" spans="1:63" ht="11.25" customHeight="1" x14ac:dyDescent="0.2">
      <c r="BB11" s="80"/>
      <c r="BC11" s="80"/>
      <c r="BD11" s="80"/>
      <c r="BE11" s="80"/>
      <c r="BF11" s="80"/>
      <c r="BG11" s="80"/>
      <c r="BH11" s="80"/>
      <c r="BI11" s="80"/>
      <c r="BJ11" s="80"/>
      <c r="BK11" s="80"/>
    </row>
    <row r="12" spans="1:63" ht="34.5" customHeight="1" x14ac:dyDescent="0.2">
      <c r="A12" s="635" t="s">
        <v>236</v>
      </c>
      <c r="B12" s="635"/>
      <c r="C12" s="635"/>
      <c r="D12" s="635"/>
      <c r="E12" s="635"/>
      <c r="F12" s="635"/>
      <c r="G12" s="635"/>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5"/>
      <c r="AK12" s="635"/>
      <c r="AL12" s="635"/>
      <c r="AM12" s="635"/>
      <c r="AN12" s="635"/>
      <c r="AO12" s="635"/>
      <c r="AP12" s="635"/>
      <c r="AQ12" s="635"/>
      <c r="AR12" s="635"/>
      <c r="AS12" s="635"/>
      <c r="AT12" s="635"/>
      <c r="AU12" s="635"/>
      <c r="AV12" s="635"/>
      <c r="AW12" s="635"/>
      <c r="AX12" s="635"/>
      <c r="AY12" s="635"/>
      <c r="AZ12" s="635"/>
      <c r="BB12" s="80"/>
      <c r="BC12" s="80"/>
      <c r="BD12" s="80"/>
      <c r="BE12" s="80"/>
      <c r="BF12" s="80"/>
      <c r="BG12" s="80"/>
      <c r="BH12" s="80"/>
      <c r="BI12" s="80"/>
      <c r="BJ12" s="80"/>
      <c r="BK12" s="80"/>
    </row>
    <row r="13" spans="1:63" ht="18.75" customHeight="1" x14ac:dyDescent="0.2">
      <c r="A13" s="636" t="s">
        <v>38</v>
      </c>
      <c r="B13" s="637"/>
      <c r="C13" s="637"/>
      <c r="D13" s="637"/>
      <c r="E13" s="637"/>
      <c r="F13" s="637"/>
      <c r="G13" s="637"/>
      <c r="H13" s="637"/>
      <c r="I13" s="637"/>
      <c r="J13" s="637"/>
      <c r="K13" s="637"/>
      <c r="L13" s="637"/>
      <c r="M13" s="637"/>
      <c r="N13" s="638"/>
      <c r="O13" s="247" t="s">
        <v>39</v>
      </c>
      <c r="P13" s="247"/>
      <c r="Q13" s="247"/>
      <c r="R13" s="642" t="s">
        <v>40</v>
      </c>
      <c r="S13" s="643"/>
      <c r="T13" s="643"/>
      <c r="U13" s="643"/>
      <c r="V13" s="643"/>
      <c r="W13" s="643"/>
      <c r="X13" s="643"/>
      <c r="Y13" s="643"/>
      <c r="Z13" s="643"/>
      <c r="AA13" s="643"/>
      <c r="AB13" s="643"/>
      <c r="AC13" s="643"/>
      <c r="AD13" s="643"/>
      <c r="AE13" s="643"/>
      <c r="AF13" s="643"/>
      <c r="AG13" s="643"/>
      <c r="AH13" s="643"/>
      <c r="AI13" s="643"/>
      <c r="AJ13" s="643"/>
      <c r="AK13" s="643"/>
      <c r="AL13" s="643"/>
      <c r="AM13" s="643"/>
      <c r="AN13" s="643"/>
      <c r="AO13" s="643"/>
      <c r="AP13" s="643"/>
      <c r="AQ13" s="643"/>
      <c r="AR13" s="643"/>
      <c r="AS13" s="643"/>
      <c r="AT13" s="643"/>
      <c r="AU13" s="643"/>
      <c r="AV13" s="643"/>
      <c r="AW13" s="643"/>
      <c r="AX13" s="643"/>
      <c r="AY13" s="643"/>
      <c r="AZ13" s="644"/>
      <c r="BB13" s="247" t="s">
        <v>41</v>
      </c>
      <c r="BC13" s="247"/>
      <c r="BD13" s="247"/>
      <c r="BE13" s="247"/>
      <c r="BF13" s="247"/>
      <c r="BG13" s="247"/>
      <c r="BH13" s="247"/>
    </row>
    <row r="14" spans="1:63" ht="18.75" customHeight="1" x14ac:dyDescent="0.2">
      <c r="A14" s="639"/>
      <c r="B14" s="640"/>
      <c r="C14" s="640"/>
      <c r="D14" s="640"/>
      <c r="E14" s="640"/>
      <c r="F14" s="640"/>
      <c r="G14" s="640"/>
      <c r="H14" s="640"/>
      <c r="I14" s="640"/>
      <c r="J14" s="640"/>
      <c r="K14" s="640"/>
      <c r="L14" s="640"/>
      <c r="M14" s="640"/>
      <c r="N14" s="641"/>
      <c r="O14" s="247"/>
      <c r="P14" s="247"/>
      <c r="Q14" s="247"/>
      <c r="R14" s="97"/>
      <c r="S14" s="97"/>
      <c r="T14" s="343" t="s">
        <v>42</v>
      </c>
      <c r="U14" s="343"/>
      <c r="V14" s="343"/>
      <c r="W14" s="343"/>
      <c r="X14" s="87">
        <v>1</v>
      </c>
      <c r="Y14" s="97" t="s">
        <v>43</v>
      </c>
      <c r="Z14" s="97"/>
      <c r="AA14" s="98"/>
      <c r="AB14" s="96"/>
      <c r="AC14" s="97"/>
      <c r="AD14" s="343" t="s">
        <v>44</v>
      </c>
      <c r="AE14" s="343"/>
      <c r="AF14" s="343"/>
      <c r="AG14" s="343"/>
      <c r="AH14" s="87">
        <v>3</v>
      </c>
      <c r="AI14" s="97" t="s">
        <v>43</v>
      </c>
      <c r="AJ14" s="97"/>
      <c r="AK14" s="98"/>
      <c r="AL14" s="112"/>
      <c r="AM14" s="14"/>
      <c r="AN14" s="394" t="s">
        <v>45</v>
      </c>
      <c r="AO14" s="394"/>
      <c r="AP14" s="394"/>
      <c r="AQ14" s="394"/>
      <c r="AR14" s="81">
        <v>5</v>
      </c>
      <c r="AS14" s="14" t="s">
        <v>43</v>
      </c>
      <c r="AT14" s="14"/>
      <c r="AU14" s="113"/>
      <c r="AV14" s="247" t="s">
        <v>46</v>
      </c>
      <c r="AW14" s="247"/>
      <c r="AX14" s="247"/>
      <c r="AY14" s="247"/>
      <c r="AZ14" s="247"/>
      <c r="BB14" s="247"/>
      <c r="BC14" s="247"/>
      <c r="BD14" s="247"/>
      <c r="BE14" s="247"/>
      <c r="BF14" s="247"/>
      <c r="BG14" s="247"/>
      <c r="BH14" s="247"/>
    </row>
    <row r="15" spans="1:63" ht="24.9" customHeight="1" x14ac:dyDescent="0.2">
      <c r="A15" s="337" t="s">
        <v>289</v>
      </c>
      <c r="B15" s="339"/>
      <c r="C15" s="570" t="s">
        <v>323</v>
      </c>
      <c r="D15" s="571"/>
      <c r="E15" s="571"/>
      <c r="F15" s="571"/>
      <c r="G15" s="571"/>
      <c r="H15" s="571"/>
      <c r="I15" s="571"/>
      <c r="J15" s="571"/>
      <c r="K15" s="571"/>
      <c r="L15" s="571"/>
      <c r="M15" s="571"/>
      <c r="N15" s="572"/>
      <c r="O15" s="337">
        <v>1</v>
      </c>
      <c r="P15" s="338"/>
      <c r="Q15" s="339"/>
      <c r="R15" s="579"/>
      <c r="S15" s="517"/>
      <c r="T15" s="580"/>
      <c r="U15" s="581"/>
      <c r="V15" s="581"/>
      <c r="W15" s="581"/>
      <c r="X15" s="581"/>
      <c r="Y15" s="581"/>
      <c r="Z15" s="581"/>
      <c r="AA15" s="581"/>
      <c r="AB15" s="579"/>
      <c r="AC15" s="517"/>
      <c r="AD15" s="580"/>
      <c r="AE15" s="581"/>
      <c r="AF15" s="581"/>
      <c r="AG15" s="581"/>
      <c r="AH15" s="581"/>
      <c r="AI15" s="581"/>
      <c r="AJ15" s="581"/>
      <c r="AK15" s="581"/>
      <c r="AL15" s="513" t="str">
        <f>IF(BD15="","□",CHOOSE(BD15,"□","□","■"))</f>
        <v>□</v>
      </c>
      <c r="AM15" s="514"/>
      <c r="AN15" s="515" t="s">
        <v>163</v>
      </c>
      <c r="AO15" s="516"/>
      <c r="AP15" s="516"/>
      <c r="AQ15" s="516"/>
      <c r="AR15" s="516"/>
      <c r="AS15" s="516"/>
      <c r="AT15" s="516"/>
      <c r="AU15" s="516"/>
      <c r="AV15" s="517" t="str">
        <f>IF(AND(R16="□",AB16="□",AL15="□",AL16="□",AL17="□"),"",CHOOSE(MIN(BD15, BD16, BD17),O15*$X$14,O15*$AH$14,O15*$AR$14))</f>
        <v/>
      </c>
      <c r="AW15" s="518"/>
      <c r="AX15" s="518"/>
      <c r="AY15" s="518"/>
      <c r="AZ15" s="519"/>
      <c r="BB15" s="247" t="s">
        <v>289</v>
      </c>
      <c r="BC15" s="247"/>
      <c r="BD15" s="403"/>
      <c r="BE15" s="403"/>
      <c r="BF15" s="403"/>
      <c r="BG15" s="403"/>
      <c r="BH15" s="403"/>
    </row>
    <row r="16" spans="1:63" ht="24.9" customHeight="1" x14ac:dyDescent="0.2">
      <c r="A16" s="397"/>
      <c r="B16" s="435"/>
      <c r="C16" s="573"/>
      <c r="D16" s="574"/>
      <c r="E16" s="574"/>
      <c r="F16" s="574"/>
      <c r="G16" s="574"/>
      <c r="H16" s="574"/>
      <c r="I16" s="574"/>
      <c r="J16" s="574"/>
      <c r="K16" s="574"/>
      <c r="L16" s="574"/>
      <c r="M16" s="574"/>
      <c r="N16" s="575"/>
      <c r="O16" s="397"/>
      <c r="P16" s="359"/>
      <c r="Q16" s="435"/>
      <c r="R16" s="564" t="str">
        <f>IF(OR(BD15=1,BD16=1,BD17=1),"■","□")</f>
        <v>□</v>
      </c>
      <c r="S16" s="562"/>
      <c r="T16" s="565" t="s">
        <v>161</v>
      </c>
      <c r="U16" s="566"/>
      <c r="V16" s="566"/>
      <c r="W16" s="566"/>
      <c r="X16" s="566"/>
      <c r="Y16" s="566"/>
      <c r="Z16" s="566"/>
      <c r="AA16" s="566"/>
      <c r="AB16" s="564" t="str">
        <f>IF(OR(BD15=2,BD16=2,BD17=2),"■","□")</f>
        <v>□</v>
      </c>
      <c r="AC16" s="562"/>
      <c r="AD16" s="565" t="s">
        <v>162</v>
      </c>
      <c r="AE16" s="566"/>
      <c r="AF16" s="566"/>
      <c r="AG16" s="566"/>
      <c r="AH16" s="566"/>
      <c r="AI16" s="566"/>
      <c r="AJ16" s="566"/>
      <c r="AK16" s="566"/>
      <c r="AL16" s="513" t="str">
        <f>IF(BD16="","□",CHOOSE(BD16,"□","□","■"))</f>
        <v>□</v>
      </c>
      <c r="AM16" s="514"/>
      <c r="AN16" s="515" t="s">
        <v>290</v>
      </c>
      <c r="AO16" s="516"/>
      <c r="AP16" s="516"/>
      <c r="AQ16" s="516"/>
      <c r="AR16" s="516"/>
      <c r="AS16" s="516"/>
      <c r="AT16" s="516"/>
      <c r="AU16" s="516"/>
      <c r="AV16" s="562"/>
      <c r="AW16" s="361"/>
      <c r="AX16" s="361"/>
      <c r="AY16" s="361"/>
      <c r="AZ16" s="563"/>
      <c r="BB16" s="247" t="s">
        <v>289</v>
      </c>
      <c r="BC16" s="247"/>
      <c r="BD16" s="403"/>
      <c r="BE16" s="403"/>
      <c r="BF16" s="403"/>
      <c r="BG16" s="403"/>
      <c r="BH16" s="403"/>
    </row>
    <row r="17" spans="1:68" ht="24.9" customHeight="1" x14ac:dyDescent="0.2">
      <c r="A17" s="342"/>
      <c r="B17" s="344"/>
      <c r="C17" s="576"/>
      <c r="D17" s="577"/>
      <c r="E17" s="577"/>
      <c r="F17" s="577"/>
      <c r="G17" s="577"/>
      <c r="H17" s="577"/>
      <c r="I17" s="577"/>
      <c r="J17" s="577"/>
      <c r="K17" s="577"/>
      <c r="L17" s="577"/>
      <c r="M17" s="577"/>
      <c r="N17" s="578"/>
      <c r="O17" s="342"/>
      <c r="P17" s="343"/>
      <c r="Q17" s="344"/>
      <c r="R17" s="567"/>
      <c r="S17" s="520"/>
      <c r="T17" s="568"/>
      <c r="U17" s="569"/>
      <c r="V17" s="569"/>
      <c r="W17" s="569"/>
      <c r="X17" s="569"/>
      <c r="Y17" s="569"/>
      <c r="Z17" s="569"/>
      <c r="AA17" s="569"/>
      <c r="AB17" s="567"/>
      <c r="AC17" s="520"/>
      <c r="AD17" s="568"/>
      <c r="AE17" s="569"/>
      <c r="AF17" s="569"/>
      <c r="AG17" s="569"/>
      <c r="AH17" s="569"/>
      <c r="AI17" s="569"/>
      <c r="AJ17" s="569"/>
      <c r="AK17" s="569"/>
      <c r="AL17" s="513" t="str">
        <f>IF(BD17="","□",CHOOSE(BD17,"□","□","■"))</f>
        <v>□</v>
      </c>
      <c r="AM17" s="514"/>
      <c r="AN17" s="515" t="s">
        <v>291</v>
      </c>
      <c r="AO17" s="516"/>
      <c r="AP17" s="516"/>
      <c r="AQ17" s="516"/>
      <c r="AR17" s="516"/>
      <c r="AS17" s="516"/>
      <c r="AT17" s="516"/>
      <c r="AU17" s="516"/>
      <c r="AV17" s="520"/>
      <c r="AW17" s="521"/>
      <c r="AX17" s="521"/>
      <c r="AY17" s="521"/>
      <c r="AZ17" s="522"/>
      <c r="BB17" s="247" t="s">
        <v>289</v>
      </c>
      <c r="BC17" s="247"/>
      <c r="BD17" s="403"/>
      <c r="BE17" s="403"/>
      <c r="BF17" s="403"/>
      <c r="BG17" s="403"/>
      <c r="BH17" s="403"/>
    </row>
    <row r="18" spans="1:68" ht="50.1" customHeight="1" x14ac:dyDescent="0.2">
      <c r="A18" s="247" t="s">
        <v>52</v>
      </c>
      <c r="B18" s="247"/>
      <c r="C18" s="612" t="s">
        <v>164</v>
      </c>
      <c r="D18" s="612"/>
      <c r="E18" s="612"/>
      <c r="F18" s="612"/>
      <c r="G18" s="612"/>
      <c r="H18" s="612"/>
      <c r="I18" s="612"/>
      <c r="J18" s="612"/>
      <c r="K18" s="612"/>
      <c r="L18" s="612"/>
      <c r="M18" s="612"/>
      <c r="N18" s="612"/>
      <c r="O18" s="247">
        <v>2</v>
      </c>
      <c r="P18" s="247"/>
      <c r="Q18" s="247"/>
      <c r="R18" s="619" t="str">
        <f>IF(BD18="","□",CHOOSE(BD18,"■","□","□"))</f>
        <v>□</v>
      </c>
      <c r="S18" s="624"/>
      <c r="T18" s="618" t="s">
        <v>58</v>
      </c>
      <c r="U18" s="625"/>
      <c r="V18" s="625"/>
      <c r="W18" s="625"/>
      <c r="X18" s="625"/>
      <c r="Y18" s="625"/>
      <c r="Z18" s="625"/>
      <c r="AA18" s="625"/>
      <c r="AB18" s="619" t="str">
        <f>IF(BD18="","□",CHOOSE(BD18,"□","■","□"))</f>
        <v>□</v>
      </c>
      <c r="AC18" s="624"/>
      <c r="AD18" s="618" t="s">
        <v>59</v>
      </c>
      <c r="AE18" s="625"/>
      <c r="AF18" s="625"/>
      <c r="AG18" s="625"/>
      <c r="AH18" s="625"/>
      <c r="AI18" s="625"/>
      <c r="AJ18" s="625"/>
      <c r="AK18" s="625"/>
      <c r="AL18" s="619" t="str">
        <f>IF(BD18="","□",CHOOSE(BD18,"□","□","■"))</f>
        <v>□</v>
      </c>
      <c r="AM18" s="624"/>
      <c r="AN18" s="618" t="s">
        <v>60</v>
      </c>
      <c r="AO18" s="625"/>
      <c r="AP18" s="625"/>
      <c r="AQ18" s="625"/>
      <c r="AR18" s="625"/>
      <c r="AS18" s="625"/>
      <c r="AT18" s="625"/>
      <c r="AU18" s="625"/>
      <c r="AV18" s="619" t="str">
        <f>IF(AND(R18="□",AB18="□",AL18="□"),"",CHOOSE(BD18,O18*$X$14,O18*$AH$14,O18*$AR$14))</f>
        <v/>
      </c>
      <c r="AW18" s="619"/>
      <c r="AX18" s="619"/>
      <c r="AY18" s="619"/>
      <c r="AZ18" s="619"/>
      <c r="BB18" s="247" t="s">
        <v>52</v>
      </c>
      <c r="BC18" s="247"/>
      <c r="BD18" s="403"/>
      <c r="BE18" s="403"/>
      <c r="BF18" s="403"/>
      <c r="BG18" s="403"/>
      <c r="BH18" s="403"/>
    </row>
    <row r="19" spans="1:68" ht="18.75" customHeight="1" thickBot="1" x14ac:dyDescent="0.25">
      <c r="A19" s="247" t="s">
        <v>56</v>
      </c>
      <c r="B19" s="247"/>
      <c r="C19" s="612" t="s">
        <v>165</v>
      </c>
      <c r="D19" s="612"/>
      <c r="E19" s="612"/>
      <c r="F19" s="612"/>
      <c r="G19" s="612"/>
      <c r="H19" s="612"/>
      <c r="I19" s="612"/>
      <c r="J19" s="612"/>
      <c r="K19" s="612"/>
      <c r="L19" s="612"/>
      <c r="M19" s="612"/>
      <c r="N19" s="612"/>
      <c r="O19" s="247">
        <v>3</v>
      </c>
      <c r="P19" s="247"/>
      <c r="Q19" s="247"/>
      <c r="R19" s="619" t="str">
        <f>IF(BD19="","□",CHOOSE(BD19,"■","□","□","□"))</f>
        <v>□</v>
      </c>
      <c r="S19" s="624"/>
      <c r="T19" s="618" t="s">
        <v>74</v>
      </c>
      <c r="U19" s="625"/>
      <c r="V19" s="625"/>
      <c r="W19" s="625"/>
      <c r="X19" s="625"/>
      <c r="Y19" s="625"/>
      <c r="Z19" s="625"/>
      <c r="AA19" s="625"/>
      <c r="AB19" s="619" t="str">
        <f>IF(BD19="","□",CHOOSE(BD19,"□","■","□","□"))</f>
        <v>□</v>
      </c>
      <c r="AC19" s="624"/>
      <c r="AD19" s="634" t="s">
        <v>75</v>
      </c>
      <c r="AE19" s="634"/>
      <c r="AF19" s="634"/>
      <c r="AG19" s="634"/>
      <c r="AH19" s="634"/>
      <c r="AI19" s="634"/>
      <c r="AJ19" s="634"/>
      <c r="AK19" s="580"/>
      <c r="AL19" s="579" t="str">
        <f>IF(BD19="","□",CHOOSE(BD19,"□","□","■","□"))</f>
        <v>□</v>
      </c>
      <c r="AM19" s="517"/>
      <c r="AN19" s="580" t="s">
        <v>76</v>
      </c>
      <c r="AO19" s="581"/>
      <c r="AP19" s="581"/>
      <c r="AQ19" s="581"/>
      <c r="AR19" s="581"/>
      <c r="AS19" s="581"/>
      <c r="AT19" s="581"/>
      <c r="AU19" s="581"/>
      <c r="AV19" s="619" t="str">
        <f>IF(AND(R19="□",AB19="□",AL19="□",AL20="□"),"",CHOOSE(BD19,O19*$X$14,O19*$AH$14,O19*AR14,SUM(O19*AR14,BL20)))</f>
        <v/>
      </c>
      <c r="AW19" s="619"/>
      <c r="AX19" s="619"/>
      <c r="AY19" s="619"/>
      <c r="AZ19" s="619"/>
      <c r="BB19" s="247" t="s">
        <v>56</v>
      </c>
      <c r="BC19" s="247"/>
      <c r="BD19" s="403"/>
      <c r="BE19" s="403"/>
      <c r="BF19" s="403"/>
      <c r="BG19" s="403"/>
      <c r="BH19" s="403"/>
      <c r="BL19" s="247" t="s">
        <v>77</v>
      </c>
      <c r="BM19" s="247"/>
      <c r="BN19" s="247"/>
      <c r="BO19" s="247"/>
      <c r="BP19" s="247"/>
    </row>
    <row r="20" spans="1:68" ht="18.75" customHeight="1" thickBot="1" x14ac:dyDescent="0.25">
      <c r="A20" s="247"/>
      <c r="B20" s="247"/>
      <c r="C20" s="612"/>
      <c r="D20" s="612"/>
      <c r="E20" s="612"/>
      <c r="F20" s="612"/>
      <c r="G20" s="612"/>
      <c r="H20" s="612"/>
      <c r="I20" s="612"/>
      <c r="J20" s="612"/>
      <c r="K20" s="612"/>
      <c r="L20" s="612"/>
      <c r="M20" s="612"/>
      <c r="N20" s="612"/>
      <c r="O20" s="247"/>
      <c r="P20" s="247"/>
      <c r="Q20" s="247"/>
      <c r="R20" s="619"/>
      <c r="S20" s="624"/>
      <c r="T20" s="618"/>
      <c r="U20" s="625"/>
      <c r="V20" s="625"/>
      <c r="W20" s="625"/>
      <c r="X20" s="625"/>
      <c r="Y20" s="625"/>
      <c r="Z20" s="625"/>
      <c r="AA20" s="625"/>
      <c r="AB20" s="619"/>
      <c r="AC20" s="624"/>
      <c r="AD20" s="508"/>
      <c r="AE20" s="508"/>
      <c r="AF20" s="508"/>
      <c r="AG20" s="508"/>
      <c r="AH20" s="508"/>
      <c r="AI20" s="508"/>
      <c r="AJ20" s="508"/>
      <c r="AK20" s="565"/>
      <c r="AL20" s="562" t="str">
        <f>IF(BD19="","□",CHOOSE(BD19,"□","□","□","■"))</f>
        <v>□</v>
      </c>
      <c r="AM20" s="361"/>
      <c r="AN20" s="508" t="s">
        <v>78</v>
      </c>
      <c r="AO20" s="508"/>
      <c r="AP20" s="508"/>
      <c r="AQ20" s="508"/>
      <c r="AR20" s="631"/>
      <c r="AS20" s="632"/>
      <c r="AT20" s="633"/>
      <c r="AU20" s="111" t="s">
        <v>79</v>
      </c>
      <c r="AV20" s="619"/>
      <c r="AW20" s="619"/>
      <c r="AX20" s="619"/>
      <c r="AY20" s="619"/>
      <c r="AZ20" s="619"/>
      <c r="BB20" s="247"/>
      <c r="BC20" s="247"/>
      <c r="BD20" s="403"/>
      <c r="BE20" s="403"/>
      <c r="BF20" s="403"/>
      <c r="BG20" s="403"/>
      <c r="BH20" s="403"/>
      <c r="BL20" s="247" t="str">
        <f>IF(AR20="","",IF(AR20&lt;75,9,IF(AR20&lt;100,18,IF(AR20&lt;125,27,IF(AR20&lt;150,36,IF(AR20&lt;175,45,IF(AR20&lt;200,54,IF(AR20&lt;225,63,IF(AR20&lt;250,72,IF(AR20&lt;275,81,""))))))))))</f>
        <v/>
      </c>
      <c r="BM20" s="247"/>
      <c r="BN20" s="247"/>
      <c r="BO20" s="247"/>
      <c r="BP20" s="247"/>
    </row>
    <row r="21" spans="1:68" ht="18.75" customHeight="1" x14ac:dyDescent="0.2">
      <c r="A21" s="247"/>
      <c r="B21" s="247"/>
      <c r="C21" s="612"/>
      <c r="D21" s="612"/>
      <c r="E21" s="612"/>
      <c r="F21" s="612"/>
      <c r="G21" s="612"/>
      <c r="H21" s="612"/>
      <c r="I21" s="612"/>
      <c r="J21" s="612"/>
      <c r="K21" s="612"/>
      <c r="L21" s="612"/>
      <c r="M21" s="612"/>
      <c r="N21" s="612"/>
      <c r="O21" s="247"/>
      <c r="P21" s="247"/>
      <c r="Q21" s="247"/>
      <c r="R21" s="619"/>
      <c r="S21" s="624"/>
      <c r="T21" s="618"/>
      <c r="U21" s="625"/>
      <c r="V21" s="625"/>
      <c r="W21" s="625"/>
      <c r="X21" s="625"/>
      <c r="Y21" s="625"/>
      <c r="Z21" s="625"/>
      <c r="AA21" s="625"/>
      <c r="AB21" s="619"/>
      <c r="AC21" s="624"/>
      <c r="AD21" s="500"/>
      <c r="AE21" s="500"/>
      <c r="AF21" s="500"/>
      <c r="AG21" s="500"/>
      <c r="AH21" s="500"/>
      <c r="AI21" s="500"/>
      <c r="AJ21" s="500"/>
      <c r="AK21" s="568"/>
      <c r="AL21" s="404" t="s">
        <v>80</v>
      </c>
      <c r="AM21" s="404"/>
      <c r="AN21" s="404"/>
      <c r="AO21" s="404"/>
      <c r="AP21" s="404"/>
      <c r="AQ21" s="404"/>
      <c r="AR21" s="404"/>
      <c r="AS21" s="404"/>
      <c r="AT21" s="404"/>
      <c r="AU21" s="404"/>
      <c r="AV21" s="619"/>
      <c r="AW21" s="619"/>
      <c r="AX21" s="619"/>
      <c r="AY21" s="619"/>
      <c r="AZ21" s="619"/>
      <c r="BB21" s="247"/>
      <c r="BC21" s="247"/>
      <c r="BD21" s="403"/>
      <c r="BE21" s="403"/>
      <c r="BF21" s="403"/>
      <c r="BG21" s="403"/>
      <c r="BH21" s="403"/>
      <c r="BL21" s="247"/>
      <c r="BM21" s="247"/>
      <c r="BN21" s="247"/>
      <c r="BO21" s="247"/>
      <c r="BP21" s="247"/>
    </row>
    <row r="22" spans="1:68" ht="50.1" customHeight="1" x14ac:dyDescent="0.2">
      <c r="A22" s="247" t="s">
        <v>57</v>
      </c>
      <c r="B22" s="247"/>
      <c r="C22" s="612" t="s">
        <v>166</v>
      </c>
      <c r="D22" s="612"/>
      <c r="E22" s="612"/>
      <c r="F22" s="612"/>
      <c r="G22" s="612"/>
      <c r="H22" s="612"/>
      <c r="I22" s="612"/>
      <c r="J22" s="612"/>
      <c r="K22" s="612"/>
      <c r="L22" s="612"/>
      <c r="M22" s="612"/>
      <c r="N22" s="612"/>
      <c r="O22" s="247">
        <v>1</v>
      </c>
      <c r="P22" s="247"/>
      <c r="Q22" s="247"/>
      <c r="R22" s="619" t="str">
        <f>IF(BD22="","□",CHOOSE(BD22,"■","□","□"))</f>
        <v>□</v>
      </c>
      <c r="S22" s="624"/>
      <c r="T22" s="618" t="s">
        <v>167</v>
      </c>
      <c r="U22" s="625"/>
      <c r="V22" s="625"/>
      <c r="W22" s="625"/>
      <c r="X22" s="625"/>
      <c r="Y22" s="625"/>
      <c r="Z22" s="625"/>
      <c r="AA22" s="625"/>
      <c r="AB22" s="619" t="str">
        <f>IF(BD22="","□",CHOOSE(BD22,"□","■","□"))</f>
        <v>□</v>
      </c>
      <c r="AC22" s="624"/>
      <c r="AD22" s="618" t="s">
        <v>168</v>
      </c>
      <c r="AE22" s="625"/>
      <c r="AF22" s="625"/>
      <c r="AG22" s="625"/>
      <c r="AH22" s="625"/>
      <c r="AI22" s="625"/>
      <c r="AJ22" s="625"/>
      <c r="AK22" s="625"/>
      <c r="AL22" s="619" t="str">
        <f>IF(BD22="","□",CHOOSE(BD22,"□","□","■"))</f>
        <v>□</v>
      </c>
      <c r="AM22" s="624"/>
      <c r="AN22" s="618" t="s">
        <v>169</v>
      </c>
      <c r="AO22" s="625"/>
      <c r="AP22" s="625"/>
      <c r="AQ22" s="625"/>
      <c r="AR22" s="625"/>
      <c r="AS22" s="625"/>
      <c r="AT22" s="625"/>
      <c r="AU22" s="625"/>
      <c r="AV22" s="619" t="str">
        <f>IF(AND(R22="□",AB22="□",AL22="□"),"",CHOOSE(BD22,O22*$X$14,O22*$AH$14,O22*$AR$14))</f>
        <v/>
      </c>
      <c r="AW22" s="619"/>
      <c r="AX22" s="619"/>
      <c r="AY22" s="619"/>
      <c r="AZ22" s="619"/>
      <c r="BB22" s="247" t="s">
        <v>57</v>
      </c>
      <c r="BC22" s="247"/>
      <c r="BD22" s="403"/>
      <c r="BE22" s="403"/>
      <c r="BF22" s="403"/>
      <c r="BG22" s="403"/>
      <c r="BH22" s="403"/>
    </row>
    <row r="23" spans="1:68" ht="36.9" customHeight="1" x14ac:dyDescent="0.2">
      <c r="A23" s="337" t="s">
        <v>292</v>
      </c>
      <c r="B23" s="339"/>
      <c r="C23" s="552" t="s">
        <v>170</v>
      </c>
      <c r="D23" s="553"/>
      <c r="E23" s="553"/>
      <c r="F23" s="553"/>
      <c r="G23" s="553"/>
      <c r="H23" s="553"/>
      <c r="I23" s="553"/>
      <c r="J23" s="553"/>
      <c r="K23" s="553"/>
      <c r="L23" s="553"/>
      <c r="M23" s="553"/>
      <c r="N23" s="554"/>
      <c r="O23" s="337">
        <v>1</v>
      </c>
      <c r="P23" s="338"/>
      <c r="Q23" s="339"/>
      <c r="R23" s="517" t="str">
        <f>IF(OR(BD23=1,BD24=1),"■","□")</f>
        <v>□</v>
      </c>
      <c r="S23" s="518"/>
      <c r="T23" s="558" t="s">
        <v>171</v>
      </c>
      <c r="U23" s="558"/>
      <c r="V23" s="558"/>
      <c r="W23" s="558"/>
      <c r="X23" s="558"/>
      <c r="Y23" s="558"/>
      <c r="Z23" s="558"/>
      <c r="AA23" s="559"/>
      <c r="AB23" s="517" t="str">
        <f>IF(OR(BD23=2,BD24=2),"■","□")</f>
        <v>□</v>
      </c>
      <c r="AC23" s="518"/>
      <c r="AD23" s="558" t="s">
        <v>172</v>
      </c>
      <c r="AE23" s="558"/>
      <c r="AF23" s="558"/>
      <c r="AG23" s="558"/>
      <c r="AH23" s="558"/>
      <c r="AI23" s="558"/>
      <c r="AJ23" s="558"/>
      <c r="AK23" s="559"/>
      <c r="AL23" s="545" t="str">
        <f>IF(BD23="","□",CHOOSE(BD23,"□","□","■"))</f>
        <v>□</v>
      </c>
      <c r="AM23" s="538"/>
      <c r="AN23" s="546" t="s">
        <v>173</v>
      </c>
      <c r="AO23" s="547"/>
      <c r="AP23" s="547"/>
      <c r="AQ23" s="547"/>
      <c r="AR23" s="547"/>
      <c r="AS23" s="547"/>
      <c r="AT23" s="547"/>
      <c r="AU23" s="547"/>
      <c r="AV23" s="517" t="str">
        <f>IF(AND(R23="□",AB23="□",AL23="□",AL24="□"),"",CHOOSE(MIN(BD23, BD24),O23*$X$14,O23*$AH$14,O23*$AR$14))</f>
        <v/>
      </c>
      <c r="AW23" s="518"/>
      <c r="AX23" s="518"/>
      <c r="AY23" s="518"/>
      <c r="AZ23" s="519"/>
      <c r="BB23" s="247" t="s">
        <v>292</v>
      </c>
      <c r="BC23" s="247"/>
      <c r="BD23" s="403"/>
      <c r="BE23" s="403"/>
      <c r="BF23" s="403"/>
      <c r="BG23" s="403"/>
      <c r="BH23" s="403"/>
    </row>
    <row r="24" spans="1:68" ht="36.9" customHeight="1" x14ac:dyDescent="0.2">
      <c r="A24" s="342"/>
      <c r="B24" s="344"/>
      <c r="C24" s="555"/>
      <c r="D24" s="556"/>
      <c r="E24" s="556"/>
      <c r="F24" s="556"/>
      <c r="G24" s="556"/>
      <c r="H24" s="556"/>
      <c r="I24" s="556"/>
      <c r="J24" s="556"/>
      <c r="K24" s="556"/>
      <c r="L24" s="556"/>
      <c r="M24" s="556"/>
      <c r="N24" s="557"/>
      <c r="O24" s="342"/>
      <c r="P24" s="343"/>
      <c r="Q24" s="344"/>
      <c r="R24" s="520"/>
      <c r="S24" s="521"/>
      <c r="T24" s="560"/>
      <c r="U24" s="560"/>
      <c r="V24" s="560"/>
      <c r="W24" s="560"/>
      <c r="X24" s="560"/>
      <c r="Y24" s="560"/>
      <c r="Z24" s="560"/>
      <c r="AA24" s="561"/>
      <c r="AB24" s="520"/>
      <c r="AC24" s="521"/>
      <c r="AD24" s="560"/>
      <c r="AE24" s="560"/>
      <c r="AF24" s="560"/>
      <c r="AG24" s="560"/>
      <c r="AH24" s="560"/>
      <c r="AI24" s="560"/>
      <c r="AJ24" s="560"/>
      <c r="AK24" s="561"/>
      <c r="AL24" s="523" t="str">
        <f t="shared" ref="AL24" si="0">IF(BD24="","□",CHOOSE(BD24,"□","□","■"))</f>
        <v>□</v>
      </c>
      <c r="AM24" s="524"/>
      <c r="AN24" s="525" t="s">
        <v>293</v>
      </c>
      <c r="AO24" s="526"/>
      <c r="AP24" s="526"/>
      <c r="AQ24" s="526"/>
      <c r="AR24" s="526"/>
      <c r="AS24" s="526"/>
      <c r="AT24" s="526"/>
      <c r="AU24" s="526"/>
      <c r="AV24" s="520"/>
      <c r="AW24" s="521"/>
      <c r="AX24" s="521"/>
      <c r="AY24" s="521"/>
      <c r="AZ24" s="522"/>
      <c r="BB24" s="247" t="s">
        <v>294</v>
      </c>
      <c r="BC24" s="247"/>
      <c r="BD24" s="403"/>
      <c r="BE24" s="403"/>
      <c r="BF24" s="403"/>
      <c r="BG24" s="403"/>
      <c r="BH24" s="403"/>
    </row>
    <row r="25" spans="1:68" ht="50.1" customHeight="1" x14ac:dyDescent="0.2">
      <c r="A25" s="247" t="s">
        <v>64</v>
      </c>
      <c r="B25" s="247"/>
      <c r="C25" s="612" t="s">
        <v>174</v>
      </c>
      <c r="D25" s="612"/>
      <c r="E25" s="612"/>
      <c r="F25" s="612"/>
      <c r="G25" s="612"/>
      <c r="H25" s="612"/>
      <c r="I25" s="612"/>
      <c r="J25" s="612"/>
      <c r="K25" s="612"/>
      <c r="L25" s="612"/>
      <c r="M25" s="612"/>
      <c r="N25" s="612"/>
      <c r="O25" s="247">
        <v>2</v>
      </c>
      <c r="P25" s="247"/>
      <c r="Q25" s="247"/>
      <c r="R25" s="628"/>
      <c r="S25" s="629"/>
      <c r="T25" s="629"/>
      <c r="U25" s="629"/>
      <c r="V25" s="629"/>
      <c r="W25" s="629"/>
      <c r="X25" s="629"/>
      <c r="Y25" s="629"/>
      <c r="Z25" s="629"/>
      <c r="AA25" s="630"/>
      <c r="AB25" s="619" t="str">
        <f t="shared" ref="AB25:AB26" si="1">IF(BD25="","□",CHOOSE(BD25,"□","■","□"))</f>
        <v>□</v>
      </c>
      <c r="AC25" s="624"/>
      <c r="AD25" s="618" t="s">
        <v>175</v>
      </c>
      <c r="AE25" s="625"/>
      <c r="AF25" s="625"/>
      <c r="AG25" s="625"/>
      <c r="AH25" s="625"/>
      <c r="AI25" s="625"/>
      <c r="AJ25" s="625"/>
      <c r="AK25" s="625"/>
      <c r="AL25" s="619" t="str">
        <f t="shared" ref="AL25:AL26" si="2">IF(BD25="","□",CHOOSE(BD25,"□","□","■"))</f>
        <v>□</v>
      </c>
      <c r="AM25" s="624"/>
      <c r="AN25" s="618" t="s">
        <v>176</v>
      </c>
      <c r="AO25" s="625"/>
      <c r="AP25" s="625"/>
      <c r="AQ25" s="625"/>
      <c r="AR25" s="625"/>
      <c r="AS25" s="625"/>
      <c r="AT25" s="625"/>
      <c r="AU25" s="625"/>
      <c r="AV25" s="619" t="str">
        <f>IF(AND(AB25="□",AL25="□"),"",CHOOSE(BD25,"",O25*$AH$14,O25*$AR$14))</f>
        <v/>
      </c>
      <c r="AW25" s="619"/>
      <c r="AX25" s="619"/>
      <c r="AY25" s="619"/>
      <c r="AZ25" s="619"/>
      <c r="BB25" s="247" t="s">
        <v>64</v>
      </c>
      <c r="BC25" s="247"/>
      <c r="BD25" s="403"/>
      <c r="BE25" s="403"/>
      <c r="BF25" s="403"/>
      <c r="BG25" s="403"/>
      <c r="BH25" s="403"/>
    </row>
    <row r="26" spans="1:68" ht="50.1" customHeight="1" x14ac:dyDescent="0.2">
      <c r="A26" s="247" t="s">
        <v>69</v>
      </c>
      <c r="B26" s="247"/>
      <c r="C26" s="612" t="s">
        <v>177</v>
      </c>
      <c r="D26" s="612"/>
      <c r="E26" s="612"/>
      <c r="F26" s="612"/>
      <c r="G26" s="612"/>
      <c r="H26" s="612"/>
      <c r="I26" s="612"/>
      <c r="J26" s="612"/>
      <c r="K26" s="612"/>
      <c r="L26" s="612"/>
      <c r="M26" s="612"/>
      <c r="N26" s="612"/>
      <c r="O26" s="247">
        <v>2</v>
      </c>
      <c r="P26" s="247"/>
      <c r="Q26" s="247"/>
      <c r="R26" s="628"/>
      <c r="S26" s="629"/>
      <c r="T26" s="629"/>
      <c r="U26" s="629"/>
      <c r="V26" s="629"/>
      <c r="W26" s="629"/>
      <c r="X26" s="629"/>
      <c r="Y26" s="629"/>
      <c r="Z26" s="629"/>
      <c r="AA26" s="630"/>
      <c r="AB26" s="619" t="str">
        <f t="shared" si="1"/>
        <v>□</v>
      </c>
      <c r="AC26" s="624"/>
      <c r="AD26" s="618" t="s">
        <v>178</v>
      </c>
      <c r="AE26" s="625"/>
      <c r="AF26" s="625"/>
      <c r="AG26" s="625"/>
      <c r="AH26" s="625"/>
      <c r="AI26" s="625"/>
      <c r="AJ26" s="625"/>
      <c r="AK26" s="625"/>
      <c r="AL26" s="619" t="str">
        <f t="shared" si="2"/>
        <v>□</v>
      </c>
      <c r="AM26" s="624"/>
      <c r="AN26" s="618" t="s">
        <v>179</v>
      </c>
      <c r="AO26" s="625"/>
      <c r="AP26" s="625"/>
      <c r="AQ26" s="625"/>
      <c r="AR26" s="625"/>
      <c r="AS26" s="625"/>
      <c r="AT26" s="625"/>
      <c r="AU26" s="625"/>
      <c r="AV26" s="619" t="str">
        <f t="shared" ref="AV26:AV27" si="3">IF(AND(AB26="□",AL26="□"),"",CHOOSE(BD26,"",O26*$AH$14,O26*$AR$14))</f>
        <v/>
      </c>
      <c r="AW26" s="619"/>
      <c r="AX26" s="619"/>
      <c r="AY26" s="619"/>
      <c r="AZ26" s="619"/>
      <c r="BB26" s="247" t="s">
        <v>69</v>
      </c>
      <c r="BC26" s="247"/>
      <c r="BD26" s="403"/>
      <c r="BE26" s="403"/>
      <c r="BF26" s="403"/>
      <c r="BG26" s="403"/>
      <c r="BH26" s="403"/>
    </row>
    <row r="27" spans="1:68" ht="50.1" customHeight="1" x14ac:dyDescent="0.2">
      <c r="A27" s="247" t="s">
        <v>73</v>
      </c>
      <c r="B27" s="247"/>
      <c r="C27" s="612" t="s">
        <v>237</v>
      </c>
      <c r="D27" s="612"/>
      <c r="E27" s="612"/>
      <c r="F27" s="612"/>
      <c r="G27" s="612"/>
      <c r="H27" s="612"/>
      <c r="I27" s="612"/>
      <c r="J27" s="612"/>
      <c r="K27" s="612"/>
      <c r="L27" s="612"/>
      <c r="M27" s="612"/>
      <c r="N27" s="612"/>
      <c r="O27" s="247">
        <v>2</v>
      </c>
      <c r="P27" s="247"/>
      <c r="Q27" s="247"/>
      <c r="R27" s="628"/>
      <c r="S27" s="629"/>
      <c r="T27" s="629"/>
      <c r="U27" s="629"/>
      <c r="V27" s="629"/>
      <c r="W27" s="629"/>
      <c r="X27" s="629"/>
      <c r="Y27" s="629"/>
      <c r="Z27" s="629"/>
      <c r="AA27" s="630"/>
      <c r="AB27" s="619" t="str">
        <f>IF(BD27="","□",CHOOSE(BD27,"□","■","□"))</f>
        <v>□</v>
      </c>
      <c r="AC27" s="624"/>
      <c r="AD27" s="618" t="s">
        <v>180</v>
      </c>
      <c r="AE27" s="625"/>
      <c r="AF27" s="625"/>
      <c r="AG27" s="625"/>
      <c r="AH27" s="625"/>
      <c r="AI27" s="625"/>
      <c r="AJ27" s="625"/>
      <c r="AK27" s="625"/>
      <c r="AL27" s="619" t="str">
        <f>IF(BD27="","□",CHOOSE(BD27,"□","□","■"))</f>
        <v>□</v>
      </c>
      <c r="AM27" s="624"/>
      <c r="AN27" s="618" t="s">
        <v>176</v>
      </c>
      <c r="AO27" s="625"/>
      <c r="AP27" s="625"/>
      <c r="AQ27" s="625"/>
      <c r="AR27" s="625"/>
      <c r="AS27" s="625"/>
      <c r="AT27" s="625"/>
      <c r="AU27" s="625"/>
      <c r="AV27" s="619" t="str">
        <f t="shared" si="3"/>
        <v/>
      </c>
      <c r="AW27" s="619"/>
      <c r="AX27" s="619"/>
      <c r="AY27" s="619"/>
      <c r="AZ27" s="619"/>
      <c r="BB27" s="247" t="s">
        <v>73</v>
      </c>
      <c r="BC27" s="247"/>
      <c r="BD27" s="403"/>
      <c r="BE27" s="403"/>
      <c r="BF27" s="403"/>
      <c r="BG27" s="403"/>
      <c r="BH27" s="403"/>
    </row>
    <row r="28" spans="1:68" ht="50.1" customHeight="1" x14ac:dyDescent="0.2">
      <c r="A28" s="247" t="s">
        <v>81</v>
      </c>
      <c r="B28" s="247"/>
      <c r="C28" s="612" t="s">
        <v>329</v>
      </c>
      <c r="D28" s="612"/>
      <c r="E28" s="612"/>
      <c r="F28" s="612"/>
      <c r="G28" s="612"/>
      <c r="H28" s="612"/>
      <c r="I28" s="612"/>
      <c r="J28" s="612"/>
      <c r="K28" s="612"/>
      <c r="L28" s="612"/>
      <c r="M28" s="612"/>
      <c r="N28" s="612"/>
      <c r="O28" s="247">
        <v>2</v>
      </c>
      <c r="P28" s="247"/>
      <c r="Q28" s="247"/>
      <c r="R28" s="619" t="str">
        <f>IF(BD28="","□",CHOOSE(BD28,"■","□","□"))</f>
        <v>□</v>
      </c>
      <c r="S28" s="624"/>
      <c r="T28" s="618" t="s">
        <v>181</v>
      </c>
      <c r="U28" s="625"/>
      <c r="V28" s="625"/>
      <c r="W28" s="625"/>
      <c r="X28" s="625"/>
      <c r="Y28" s="625"/>
      <c r="Z28" s="625"/>
      <c r="AA28" s="625"/>
      <c r="AB28" s="628"/>
      <c r="AC28" s="629"/>
      <c r="AD28" s="629"/>
      <c r="AE28" s="629"/>
      <c r="AF28" s="629"/>
      <c r="AG28" s="629"/>
      <c r="AH28" s="629"/>
      <c r="AI28" s="629"/>
      <c r="AJ28" s="629"/>
      <c r="AK28" s="630"/>
      <c r="AL28" s="628"/>
      <c r="AM28" s="629"/>
      <c r="AN28" s="629"/>
      <c r="AO28" s="629"/>
      <c r="AP28" s="629"/>
      <c r="AQ28" s="629"/>
      <c r="AR28" s="629"/>
      <c r="AS28" s="629"/>
      <c r="AT28" s="629"/>
      <c r="AU28" s="630"/>
      <c r="AV28" s="619" t="str">
        <f>IF(R28="□","",O28*$X$14)</f>
        <v/>
      </c>
      <c r="AW28" s="619"/>
      <c r="AX28" s="619"/>
      <c r="AY28" s="619"/>
      <c r="AZ28" s="619"/>
      <c r="BB28" s="247" t="s">
        <v>81</v>
      </c>
      <c r="BC28" s="247"/>
      <c r="BD28" s="403"/>
      <c r="BE28" s="403"/>
      <c r="BF28" s="403"/>
      <c r="BG28" s="403"/>
      <c r="BH28" s="403"/>
    </row>
    <row r="29" spans="1:68" ht="50.1" customHeight="1" x14ac:dyDescent="0.2">
      <c r="A29" s="247" t="s">
        <v>87</v>
      </c>
      <c r="B29" s="247"/>
      <c r="C29" s="612" t="s">
        <v>182</v>
      </c>
      <c r="D29" s="612"/>
      <c r="E29" s="612"/>
      <c r="F29" s="612"/>
      <c r="G29" s="612"/>
      <c r="H29" s="612"/>
      <c r="I29" s="612"/>
      <c r="J29" s="612"/>
      <c r="K29" s="612"/>
      <c r="L29" s="612"/>
      <c r="M29" s="612"/>
      <c r="N29" s="612"/>
      <c r="O29" s="247">
        <v>2</v>
      </c>
      <c r="P29" s="247"/>
      <c r="Q29" s="247"/>
      <c r="R29" s="619" t="str">
        <f>IF(BD29="","□",CHOOSE(BD29,"■","□","□"))</f>
        <v>□</v>
      </c>
      <c r="S29" s="624"/>
      <c r="T29" s="618" t="s">
        <v>181</v>
      </c>
      <c r="U29" s="625"/>
      <c r="V29" s="625"/>
      <c r="W29" s="625"/>
      <c r="X29" s="625"/>
      <c r="Y29" s="625"/>
      <c r="Z29" s="625"/>
      <c r="AA29" s="625"/>
      <c r="AB29" s="628"/>
      <c r="AC29" s="629"/>
      <c r="AD29" s="629"/>
      <c r="AE29" s="629"/>
      <c r="AF29" s="629"/>
      <c r="AG29" s="629"/>
      <c r="AH29" s="629"/>
      <c r="AI29" s="629"/>
      <c r="AJ29" s="629"/>
      <c r="AK29" s="630"/>
      <c r="AL29" s="628"/>
      <c r="AM29" s="629"/>
      <c r="AN29" s="629"/>
      <c r="AO29" s="629"/>
      <c r="AP29" s="629"/>
      <c r="AQ29" s="629"/>
      <c r="AR29" s="629"/>
      <c r="AS29" s="629"/>
      <c r="AT29" s="629"/>
      <c r="AU29" s="630"/>
      <c r="AV29" s="619" t="str">
        <f>IF(R29="□","",O29*$X$14)</f>
        <v/>
      </c>
      <c r="AW29" s="619"/>
      <c r="AX29" s="619"/>
      <c r="AY29" s="619"/>
      <c r="AZ29" s="619"/>
      <c r="BB29" s="247" t="s">
        <v>87</v>
      </c>
      <c r="BC29" s="247"/>
      <c r="BD29" s="403"/>
      <c r="BE29" s="403"/>
      <c r="BF29" s="403"/>
      <c r="BG29" s="403"/>
      <c r="BH29" s="403"/>
    </row>
    <row r="30" spans="1:68" ht="36.75" customHeight="1" x14ac:dyDescent="0.2">
      <c r="A30" s="337" t="s">
        <v>295</v>
      </c>
      <c r="B30" s="339"/>
      <c r="C30" s="527" t="s">
        <v>322</v>
      </c>
      <c r="D30" s="528"/>
      <c r="E30" s="528"/>
      <c r="F30" s="528"/>
      <c r="G30" s="528"/>
      <c r="H30" s="528"/>
      <c r="I30" s="528"/>
      <c r="J30" s="528"/>
      <c r="K30" s="528"/>
      <c r="L30" s="528"/>
      <c r="M30" s="528"/>
      <c r="N30" s="529"/>
      <c r="O30" s="532">
        <v>3</v>
      </c>
      <c r="P30" s="533"/>
      <c r="Q30" s="534"/>
      <c r="R30" s="538" t="str">
        <f>IF(OR(BD30=1,BD31=1),"■","□")</f>
        <v>□</v>
      </c>
      <c r="S30" s="539"/>
      <c r="T30" s="541" t="s">
        <v>296</v>
      </c>
      <c r="U30" s="541"/>
      <c r="V30" s="541"/>
      <c r="W30" s="541"/>
      <c r="X30" s="541"/>
      <c r="Y30" s="541"/>
      <c r="Z30" s="541"/>
      <c r="AA30" s="542"/>
      <c r="AB30" s="545" t="str">
        <f>IF(BD30="","□",CHOOSE(BD30,"□","■","□"))</f>
        <v>□</v>
      </c>
      <c r="AC30" s="538"/>
      <c r="AD30" s="546" t="s">
        <v>183</v>
      </c>
      <c r="AE30" s="547"/>
      <c r="AF30" s="547"/>
      <c r="AG30" s="547"/>
      <c r="AH30" s="547"/>
      <c r="AI30" s="547"/>
      <c r="AJ30" s="547"/>
      <c r="AK30" s="547"/>
      <c r="AL30" s="513" t="str">
        <f>IF(BD30="","□",CHOOSE(BD30,"□","□","■"))</f>
        <v>□</v>
      </c>
      <c r="AM30" s="514"/>
      <c r="AN30" s="515" t="s">
        <v>297</v>
      </c>
      <c r="AO30" s="516"/>
      <c r="AP30" s="516"/>
      <c r="AQ30" s="516"/>
      <c r="AR30" s="516"/>
      <c r="AS30" s="516"/>
      <c r="AT30" s="516"/>
      <c r="AU30" s="516"/>
      <c r="AV30" s="538" t="str">
        <f>IF(AND(AB30="□",AB31="□",AL30="□",AL31="□"),"",CHOOSE(MIN(BD30, BD31),O30*$X$14,O30*$AH$14,O30*$AR$14))</f>
        <v/>
      </c>
      <c r="AW30" s="539"/>
      <c r="AX30" s="539"/>
      <c r="AY30" s="539"/>
      <c r="AZ30" s="548"/>
      <c r="BB30" s="247" t="s">
        <v>295</v>
      </c>
      <c r="BC30" s="247"/>
      <c r="BD30" s="403"/>
      <c r="BE30" s="403"/>
      <c r="BF30" s="403"/>
      <c r="BG30" s="403"/>
      <c r="BH30" s="403"/>
    </row>
    <row r="31" spans="1:68" ht="36.75" customHeight="1" x14ac:dyDescent="0.2">
      <c r="A31" s="342"/>
      <c r="B31" s="344"/>
      <c r="C31" s="530"/>
      <c r="D31" s="531"/>
      <c r="E31" s="531"/>
      <c r="F31" s="531"/>
      <c r="G31" s="531"/>
      <c r="H31" s="531"/>
      <c r="I31" s="531"/>
      <c r="J31" s="531"/>
      <c r="K31" s="531"/>
      <c r="L31" s="531"/>
      <c r="M31" s="531"/>
      <c r="N31" s="525"/>
      <c r="O31" s="535"/>
      <c r="P31" s="536"/>
      <c r="Q31" s="537"/>
      <c r="R31" s="524"/>
      <c r="S31" s="540"/>
      <c r="T31" s="543"/>
      <c r="U31" s="543"/>
      <c r="V31" s="543"/>
      <c r="W31" s="543"/>
      <c r="X31" s="543"/>
      <c r="Y31" s="543"/>
      <c r="Z31" s="543"/>
      <c r="AA31" s="544"/>
      <c r="AB31" s="523" t="str">
        <f>IF(BD31="","□",CHOOSE(BD31,"□","■","□"))</f>
        <v>□</v>
      </c>
      <c r="AC31" s="524"/>
      <c r="AD31" s="550" t="s">
        <v>298</v>
      </c>
      <c r="AE31" s="551"/>
      <c r="AF31" s="551"/>
      <c r="AG31" s="551"/>
      <c r="AH31" s="551"/>
      <c r="AI31" s="551"/>
      <c r="AJ31" s="551"/>
      <c r="AK31" s="551"/>
      <c r="AL31" s="513" t="str">
        <f>IF(BD31="","□",CHOOSE(BD31,"□","□","■"))</f>
        <v>□</v>
      </c>
      <c r="AM31" s="514"/>
      <c r="AN31" s="515" t="s">
        <v>299</v>
      </c>
      <c r="AO31" s="516"/>
      <c r="AP31" s="516"/>
      <c r="AQ31" s="516"/>
      <c r="AR31" s="516"/>
      <c r="AS31" s="516"/>
      <c r="AT31" s="516"/>
      <c r="AU31" s="516"/>
      <c r="AV31" s="524"/>
      <c r="AW31" s="540"/>
      <c r="AX31" s="540"/>
      <c r="AY31" s="540"/>
      <c r="AZ31" s="549"/>
      <c r="BB31" s="247" t="s">
        <v>300</v>
      </c>
      <c r="BC31" s="247"/>
      <c r="BD31" s="403"/>
      <c r="BE31" s="403"/>
      <c r="BF31" s="403"/>
      <c r="BG31" s="403"/>
      <c r="BH31" s="403"/>
    </row>
    <row r="32" spans="1:68" ht="50.1" customHeight="1" x14ac:dyDescent="0.2">
      <c r="A32" s="247" t="s">
        <v>96</v>
      </c>
      <c r="B32" s="247"/>
      <c r="C32" s="509" t="s">
        <v>184</v>
      </c>
      <c r="D32" s="509"/>
      <c r="E32" s="509"/>
      <c r="F32" s="509"/>
      <c r="G32" s="509"/>
      <c r="H32" s="509"/>
      <c r="I32" s="509"/>
      <c r="J32" s="509"/>
      <c r="K32" s="509"/>
      <c r="L32" s="509"/>
      <c r="M32" s="509"/>
      <c r="N32" s="509"/>
      <c r="O32" s="448">
        <v>2</v>
      </c>
      <c r="P32" s="448"/>
      <c r="Q32" s="448"/>
      <c r="R32" s="513" t="str">
        <f>IF(BD32="","□",CHOOSE(BD32,"■","□","□"))</f>
        <v>□</v>
      </c>
      <c r="S32" s="514"/>
      <c r="T32" s="515" t="s">
        <v>185</v>
      </c>
      <c r="U32" s="516"/>
      <c r="V32" s="516"/>
      <c r="W32" s="516"/>
      <c r="X32" s="516"/>
      <c r="Y32" s="516"/>
      <c r="Z32" s="516"/>
      <c r="AA32" s="516"/>
      <c r="AB32" s="513" t="str">
        <f t="shared" ref="AB32:AB36" si="4">IF(BD32="","□",CHOOSE(BD32,"□","■","□"))</f>
        <v>□</v>
      </c>
      <c r="AC32" s="514"/>
      <c r="AD32" s="515" t="s">
        <v>186</v>
      </c>
      <c r="AE32" s="516"/>
      <c r="AF32" s="516"/>
      <c r="AG32" s="516"/>
      <c r="AH32" s="516"/>
      <c r="AI32" s="516"/>
      <c r="AJ32" s="516"/>
      <c r="AK32" s="516"/>
      <c r="AL32" s="513" t="str">
        <f t="shared" ref="AL32:AL36" si="5">IF(BD32="","□",CHOOSE(BD32,"□","□","■"))</f>
        <v>□</v>
      </c>
      <c r="AM32" s="514"/>
      <c r="AN32" s="515" t="s">
        <v>187</v>
      </c>
      <c r="AO32" s="516"/>
      <c r="AP32" s="516"/>
      <c r="AQ32" s="516"/>
      <c r="AR32" s="516"/>
      <c r="AS32" s="516"/>
      <c r="AT32" s="516"/>
      <c r="AU32" s="516"/>
      <c r="AV32" s="513" t="str">
        <f t="shared" ref="AV32:AV36" si="6">IF(AND(R32="□",AB32="□",AL32="□"),"",CHOOSE(BD32,O32*$X$14,O32*$AH$14,O32*$AR$14))</f>
        <v/>
      </c>
      <c r="AW32" s="513"/>
      <c r="AX32" s="513"/>
      <c r="AY32" s="513"/>
      <c r="AZ32" s="513"/>
      <c r="BB32" s="247" t="s">
        <v>96</v>
      </c>
      <c r="BC32" s="247"/>
      <c r="BD32" s="403"/>
      <c r="BE32" s="403"/>
      <c r="BF32" s="403"/>
      <c r="BG32" s="403"/>
      <c r="BH32" s="403"/>
    </row>
    <row r="33" spans="1:60" ht="50.1" customHeight="1" x14ac:dyDescent="0.2">
      <c r="A33" s="247" t="s">
        <v>98</v>
      </c>
      <c r="B33" s="247"/>
      <c r="C33" s="509" t="s">
        <v>188</v>
      </c>
      <c r="D33" s="509"/>
      <c r="E33" s="509"/>
      <c r="F33" s="509"/>
      <c r="G33" s="509"/>
      <c r="H33" s="509"/>
      <c r="I33" s="509"/>
      <c r="J33" s="509"/>
      <c r="K33" s="509"/>
      <c r="L33" s="509"/>
      <c r="M33" s="509"/>
      <c r="N33" s="509"/>
      <c r="O33" s="448">
        <v>2</v>
      </c>
      <c r="P33" s="448"/>
      <c r="Q33" s="448"/>
      <c r="R33" s="513" t="str">
        <f t="shared" ref="R33:R36" si="7">IF(BD33="","□",CHOOSE(BD33,"■","□","□"))</f>
        <v>□</v>
      </c>
      <c r="S33" s="514"/>
      <c r="T33" s="515" t="s">
        <v>185</v>
      </c>
      <c r="U33" s="516"/>
      <c r="V33" s="516"/>
      <c r="W33" s="516"/>
      <c r="X33" s="516"/>
      <c r="Y33" s="516"/>
      <c r="Z33" s="516"/>
      <c r="AA33" s="516"/>
      <c r="AB33" s="513" t="str">
        <f t="shared" si="4"/>
        <v>□</v>
      </c>
      <c r="AC33" s="514"/>
      <c r="AD33" s="515" t="s">
        <v>186</v>
      </c>
      <c r="AE33" s="516"/>
      <c r="AF33" s="516"/>
      <c r="AG33" s="516"/>
      <c r="AH33" s="516"/>
      <c r="AI33" s="516"/>
      <c r="AJ33" s="516"/>
      <c r="AK33" s="516"/>
      <c r="AL33" s="513" t="str">
        <f t="shared" si="5"/>
        <v>□</v>
      </c>
      <c r="AM33" s="514"/>
      <c r="AN33" s="515" t="s">
        <v>187</v>
      </c>
      <c r="AO33" s="516"/>
      <c r="AP33" s="516"/>
      <c r="AQ33" s="516"/>
      <c r="AR33" s="516"/>
      <c r="AS33" s="516"/>
      <c r="AT33" s="516"/>
      <c r="AU33" s="516"/>
      <c r="AV33" s="513" t="str">
        <f t="shared" si="6"/>
        <v/>
      </c>
      <c r="AW33" s="513"/>
      <c r="AX33" s="513"/>
      <c r="AY33" s="513"/>
      <c r="AZ33" s="513"/>
      <c r="BB33" s="247" t="s">
        <v>98</v>
      </c>
      <c r="BC33" s="247"/>
      <c r="BD33" s="403"/>
      <c r="BE33" s="403"/>
      <c r="BF33" s="403"/>
      <c r="BG33" s="403"/>
      <c r="BH33" s="403"/>
    </row>
    <row r="34" spans="1:60" ht="50.1" customHeight="1" x14ac:dyDescent="0.2">
      <c r="A34" s="393" t="s">
        <v>301</v>
      </c>
      <c r="B34" s="395"/>
      <c r="C34" s="509" t="s">
        <v>302</v>
      </c>
      <c r="D34" s="509"/>
      <c r="E34" s="509"/>
      <c r="F34" s="509"/>
      <c r="G34" s="509"/>
      <c r="H34" s="509"/>
      <c r="I34" s="509"/>
      <c r="J34" s="509"/>
      <c r="K34" s="509"/>
      <c r="L34" s="509"/>
      <c r="M34" s="509"/>
      <c r="N34" s="509"/>
      <c r="O34" s="448">
        <v>3</v>
      </c>
      <c r="P34" s="448"/>
      <c r="Q34" s="448"/>
      <c r="R34" s="510"/>
      <c r="S34" s="511"/>
      <c r="T34" s="511"/>
      <c r="U34" s="511"/>
      <c r="V34" s="511"/>
      <c r="W34" s="511"/>
      <c r="X34" s="511"/>
      <c r="Y34" s="511"/>
      <c r="Z34" s="511"/>
      <c r="AA34" s="512"/>
      <c r="AB34" s="513" t="str">
        <f>IF(BD34=1,"■","□")</f>
        <v>□</v>
      </c>
      <c r="AC34" s="514"/>
      <c r="AD34" s="515" t="s">
        <v>181</v>
      </c>
      <c r="AE34" s="516"/>
      <c r="AF34" s="516"/>
      <c r="AG34" s="516"/>
      <c r="AH34" s="516"/>
      <c r="AI34" s="516"/>
      <c r="AJ34" s="516"/>
      <c r="AK34" s="516"/>
      <c r="AL34" s="510"/>
      <c r="AM34" s="511"/>
      <c r="AN34" s="511"/>
      <c r="AO34" s="511"/>
      <c r="AP34" s="511"/>
      <c r="AQ34" s="511"/>
      <c r="AR34" s="511"/>
      <c r="AS34" s="511"/>
      <c r="AT34" s="511"/>
      <c r="AU34" s="512"/>
      <c r="AV34" s="513" t="str">
        <f>IF(AB34="□","",O34*$AH$14)</f>
        <v/>
      </c>
      <c r="AW34" s="513"/>
      <c r="AX34" s="513"/>
      <c r="AY34" s="513"/>
      <c r="AZ34" s="513"/>
      <c r="BB34" s="393" t="s">
        <v>303</v>
      </c>
      <c r="BC34" s="395"/>
      <c r="BD34" s="403"/>
      <c r="BE34" s="403"/>
      <c r="BF34" s="403"/>
      <c r="BG34" s="403"/>
      <c r="BH34" s="403"/>
    </row>
    <row r="35" spans="1:60" ht="50.1" customHeight="1" x14ac:dyDescent="0.2">
      <c r="A35" s="247" t="s">
        <v>304</v>
      </c>
      <c r="B35" s="247"/>
      <c r="C35" s="612" t="s">
        <v>189</v>
      </c>
      <c r="D35" s="612"/>
      <c r="E35" s="612"/>
      <c r="F35" s="612"/>
      <c r="G35" s="612"/>
      <c r="H35" s="612"/>
      <c r="I35" s="612"/>
      <c r="J35" s="612"/>
      <c r="K35" s="612"/>
      <c r="L35" s="612"/>
      <c r="M35" s="612"/>
      <c r="N35" s="612"/>
      <c r="O35" s="247">
        <v>1</v>
      </c>
      <c r="P35" s="247"/>
      <c r="Q35" s="247"/>
      <c r="R35" s="619" t="str">
        <f t="shared" si="7"/>
        <v>□</v>
      </c>
      <c r="S35" s="624"/>
      <c r="T35" s="618" t="s">
        <v>190</v>
      </c>
      <c r="U35" s="625"/>
      <c r="V35" s="625"/>
      <c r="W35" s="625"/>
      <c r="X35" s="625"/>
      <c r="Y35" s="625"/>
      <c r="Z35" s="625"/>
      <c r="AA35" s="625"/>
      <c r="AB35" s="619" t="str">
        <f t="shared" si="4"/>
        <v>□</v>
      </c>
      <c r="AC35" s="624"/>
      <c r="AD35" s="618" t="s">
        <v>191</v>
      </c>
      <c r="AE35" s="625"/>
      <c r="AF35" s="625"/>
      <c r="AG35" s="625"/>
      <c r="AH35" s="625"/>
      <c r="AI35" s="625"/>
      <c r="AJ35" s="625"/>
      <c r="AK35" s="625"/>
      <c r="AL35" s="619" t="str">
        <f t="shared" si="5"/>
        <v>□</v>
      </c>
      <c r="AM35" s="624"/>
      <c r="AN35" s="618" t="s">
        <v>192</v>
      </c>
      <c r="AO35" s="625"/>
      <c r="AP35" s="625"/>
      <c r="AQ35" s="625"/>
      <c r="AR35" s="625"/>
      <c r="AS35" s="625"/>
      <c r="AT35" s="625"/>
      <c r="AU35" s="625"/>
      <c r="AV35" s="619" t="str">
        <f t="shared" si="6"/>
        <v/>
      </c>
      <c r="AW35" s="619"/>
      <c r="AX35" s="619"/>
      <c r="AY35" s="619"/>
      <c r="AZ35" s="619"/>
      <c r="BB35" s="247" t="s">
        <v>304</v>
      </c>
      <c r="BC35" s="247"/>
      <c r="BD35" s="403"/>
      <c r="BE35" s="403"/>
      <c r="BF35" s="403"/>
      <c r="BG35" s="403"/>
      <c r="BH35" s="403"/>
    </row>
    <row r="36" spans="1:60" ht="50.1" customHeight="1" thickBot="1" x14ac:dyDescent="0.25">
      <c r="A36" s="247" t="s">
        <v>305</v>
      </c>
      <c r="B36" s="247"/>
      <c r="C36" s="612" t="s">
        <v>266</v>
      </c>
      <c r="D36" s="612"/>
      <c r="E36" s="612"/>
      <c r="F36" s="612"/>
      <c r="G36" s="612"/>
      <c r="H36" s="612"/>
      <c r="I36" s="612"/>
      <c r="J36" s="612"/>
      <c r="K36" s="612"/>
      <c r="L36" s="612"/>
      <c r="M36" s="612"/>
      <c r="N36" s="612"/>
      <c r="O36" s="247">
        <v>1</v>
      </c>
      <c r="P36" s="247"/>
      <c r="Q36" s="247"/>
      <c r="R36" s="619" t="str">
        <f t="shared" si="7"/>
        <v>□</v>
      </c>
      <c r="S36" s="624"/>
      <c r="T36" s="626">
        <v>1</v>
      </c>
      <c r="U36" s="626"/>
      <c r="V36" s="626"/>
      <c r="W36" s="626"/>
      <c r="X36" s="626"/>
      <c r="Y36" s="626"/>
      <c r="Z36" s="626"/>
      <c r="AA36" s="627"/>
      <c r="AB36" s="619" t="str">
        <f t="shared" si="4"/>
        <v>□</v>
      </c>
      <c r="AC36" s="624"/>
      <c r="AD36" s="622">
        <v>2</v>
      </c>
      <c r="AE36" s="622"/>
      <c r="AF36" s="622"/>
      <c r="AG36" s="622"/>
      <c r="AH36" s="622"/>
      <c r="AI36" s="622"/>
      <c r="AJ36" s="622"/>
      <c r="AK36" s="623"/>
      <c r="AL36" s="619" t="str">
        <f t="shared" si="5"/>
        <v>□</v>
      </c>
      <c r="AM36" s="624"/>
      <c r="AN36" s="618" t="s">
        <v>193</v>
      </c>
      <c r="AO36" s="625"/>
      <c r="AP36" s="625"/>
      <c r="AQ36" s="625"/>
      <c r="AR36" s="625"/>
      <c r="AS36" s="625"/>
      <c r="AT36" s="625"/>
      <c r="AU36" s="625"/>
      <c r="AV36" s="619" t="str">
        <f t="shared" si="6"/>
        <v/>
      </c>
      <c r="AW36" s="619"/>
      <c r="AX36" s="619"/>
      <c r="AY36" s="619"/>
      <c r="AZ36" s="619"/>
      <c r="BB36" s="247" t="s">
        <v>305</v>
      </c>
      <c r="BC36" s="247"/>
      <c r="BD36" s="403"/>
      <c r="BE36" s="403"/>
      <c r="BF36" s="403"/>
      <c r="BG36" s="403"/>
      <c r="BH36" s="403"/>
    </row>
    <row r="37" spans="1:60" ht="50.1" customHeight="1" thickBot="1" x14ac:dyDescent="0.25">
      <c r="A37" s="247" t="s">
        <v>306</v>
      </c>
      <c r="B37" s="247"/>
      <c r="C37" s="612" t="s">
        <v>37</v>
      </c>
      <c r="D37" s="612"/>
      <c r="E37" s="612"/>
      <c r="F37" s="612"/>
      <c r="G37" s="612"/>
      <c r="H37" s="612"/>
      <c r="I37" s="612"/>
      <c r="J37" s="612"/>
      <c r="K37" s="612"/>
      <c r="L37" s="612"/>
      <c r="M37" s="612"/>
      <c r="N37" s="612"/>
      <c r="O37" s="247">
        <v>1</v>
      </c>
      <c r="P37" s="247"/>
      <c r="Q37" s="393"/>
      <c r="R37" s="613" t="str">
        <f>IF(BD37="","",BD37)</f>
        <v/>
      </c>
      <c r="S37" s="614"/>
      <c r="T37" s="614"/>
      <c r="U37" s="614"/>
      <c r="V37" s="614"/>
      <c r="W37" s="614"/>
      <c r="X37" s="614"/>
      <c r="Y37" s="614"/>
      <c r="Z37" s="614"/>
      <c r="AA37" s="615"/>
      <c r="AB37" s="616" t="s">
        <v>267</v>
      </c>
      <c r="AC37" s="617"/>
      <c r="AD37" s="617"/>
      <c r="AE37" s="617"/>
      <c r="AF37" s="617"/>
      <c r="AG37" s="617"/>
      <c r="AH37" s="617"/>
      <c r="AI37" s="617"/>
      <c r="AJ37" s="617"/>
      <c r="AK37" s="617"/>
      <c r="AL37" s="617"/>
      <c r="AM37" s="617"/>
      <c r="AN37" s="617"/>
      <c r="AO37" s="617"/>
      <c r="AP37" s="617"/>
      <c r="AQ37" s="617"/>
      <c r="AR37" s="617"/>
      <c r="AS37" s="617"/>
      <c r="AT37" s="617"/>
      <c r="AU37" s="618"/>
      <c r="AV37" s="619" t="str">
        <f>IF(R37="","",O37*R37)</f>
        <v/>
      </c>
      <c r="AW37" s="619"/>
      <c r="AX37" s="619"/>
      <c r="AY37" s="619"/>
      <c r="AZ37" s="619"/>
      <c r="BB37" s="247" t="s">
        <v>306</v>
      </c>
      <c r="BC37" s="247"/>
      <c r="BD37" s="403"/>
      <c r="BE37" s="403"/>
      <c r="BF37" s="403"/>
      <c r="BG37" s="403"/>
      <c r="BH37" s="403"/>
    </row>
    <row r="38" spans="1:60" ht="18.75" customHeight="1" x14ac:dyDescent="0.2">
      <c r="A38" s="592" t="s">
        <v>194</v>
      </c>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593"/>
      <c r="AV38" s="598" t="str">
        <f>IF(R37="","",SUM(AV15:AZ37))</f>
        <v/>
      </c>
      <c r="AW38" s="598"/>
      <c r="AX38" s="598"/>
      <c r="AY38" s="598"/>
      <c r="AZ38" s="598"/>
      <c r="BB38" s="66"/>
      <c r="BC38" s="66"/>
      <c r="BD38" s="66"/>
      <c r="BE38" s="66"/>
      <c r="BF38" s="66"/>
      <c r="BG38" s="66"/>
      <c r="BH38" s="66"/>
    </row>
    <row r="39" spans="1:60" ht="18.75" customHeight="1" x14ac:dyDescent="0.2">
      <c r="A39" s="594"/>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593"/>
      <c r="AV39" s="598"/>
      <c r="AW39" s="598"/>
      <c r="AX39" s="598"/>
      <c r="AY39" s="598"/>
      <c r="AZ39" s="598"/>
      <c r="BB39" s="66"/>
      <c r="BC39" s="66"/>
      <c r="BD39" s="66"/>
      <c r="BE39" s="66"/>
      <c r="BF39" s="66"/>
      <c r="BG39" s="66"/>
      <c r="BH39" s="66"/>
    </row>
    <row r="40" spans="1:60" ht="18.75" customHeight="1" x14ac:dyDescent="0.2">
      <c r="A40" s="595"/>
      <c r="B40" s="596"/>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AS40" s="596"/>
      <c r="AT40" s="596"/>
      <c r="AU40" s="597"/>
      <c r="AV40" s="598"/>
      <c r="AW40" s="598"/>
      <c r="AX40" s="598"/>
      <c r="AY40" s="598"/>
      <c r="AZ40" s="598"/>
      <c r="BB40" s="66"/>
      <c r="BC40" s="66"/>
      <c r="BD40" s="66"/>
      <c r="BE40" s="66"/>
      <c r="BF40" s="66"/>
      <c r="BG40" s="66"/>
      <c r="BH40" s="66"/>
    </row>
    <row r="41" spans="1:60" ht="18.75" customHeight="1" x14ac:dyDescent="0.2">
      <c r="A41" s="501" t="s">
        <v>124</v>
      </c>
      <c r="B41" s="599"/>
      <c r="C41" s="599"/>
      <c r="D41" s="599"/>
      <c r="E41" s="599"/>
      <c r="F41" s="599"/>
      <c r="G41" s="599"/>
      <c r="H41" s="599"/>
      <c r="I41" s="600" t="s">
        <v>155</v>
      </c>
      <c r="J41" s="600"/>
      <c r="K41" s="603" t="s">
        <v>116</v>
      </c>
      <c r="L41" s="603"/>
      <c r="M41" s="603"/>
      <c r="N41" s="603"/>
      <c r="O41" s="603"/>
      <c r="P41" s="603"/>
      <c r="Q41" s="606" t="s">
        <v>230</v>
      </c>
      <c r="R41" s="606"/>
      <c r="S41" s="518">
        <v>0.8</v>
      </c>
      <c r="T41" s="518"/>
      <c r="U41" s="518"/>
      <c r="V41" s="609" t="s">
        <v>230</v>
      </c>
      <c r="W41" s="609"/>
      <c r="X41" s="585">
        <v>1000</v>
      </c>
      <c r="Y41" s="585"/>
      <c r="Z41" s="585"/>
      <c r="AA41" s="585"/>
      <c r="AB41" s="518" t="s">
        <v>19</v>
      </c>
      <c r="AC41" s="518"/>
      <c r="AD41" s="338" t="s">
        <v>230</v>
      </c>
      <c r="AE41" s="338"/>
      <c r="AF41" s="588" t="s">
        <v>195</v>
      </c>
      <c r="AG41" s="588"/>
      <c r="AH41" s="588"/>
      <c r="AI41" s="518" t="s">
        <v>128</v>
      </c>
      <c r="AJ41" s="518"/>
      <c r="AK41" s="589" t="str">
        <f>IF(AV38="","",ROUNDDOWN((AV38*S41*X41)*AF42,0))</f>
        <v/>
      </c>
      <c r="AL41" s="589"/>
      <c r="AM41" s="589"/>
      <c r="AN41" s="589"/>
      <c r="AO41" s="589"/>
      <c r="AP41" s="589"/>
      <c r="AQ41" s="589"/>
      <c r="AR41" s="589"/>
      <c r="AS41" s="589"/>
      <c r="AT41" s="589"/>
      <c r="AU41" s="589"/>
      <c r="AV41" s="589"/>
      <c r="AW41" s="589"/>
      <c r="AX41" s="589"/>
      <c r="AY41" s="518" t="s">
        <v>19</v>
      </c>
      <c r="AZ41" s="519"/>
      <c r="BD41" s="66"/>
      <c r="BE41" s="66"/>
      <c r="BF41" s="66"/>
      <c r="BG41" s="66"/>
      <c r="BH41" s="66"/>
    </row>
    <row r="42" spans="1:60" ht="18.75" customHeight="1" x14ac:dyDescent="0.2">
      <c r="A42" s="594"/>
      <c r="B42" s="304"/>
      <c r="C42" s="304"/>
      <c r="D42" s="304"/>
      <c r="E42" s="304"/>
      <c r="F42" s="304"/>
      <c r="G42" s="304"/>
      <c r="H42" s="304"/>
      <c r="I42" s="601"/>
      <c r="J42" s="601"/>
      <c r="K42" s="604"/>
      <c r="L42" s="604"/>
      <c r="M42" s="604"/>
      <c r="N42" s="604"/>
      <c r="O42" s="604"/>
      <c r="P42" s="604"/>
      <c r="Q42" s="607"/>
      <c r="R42" s="607"/>
      <c r="S42" s="361"/>
      <c r="T42" s="361"/>
      <c r="U42" s="361"/>
      <c r="V42" s="610"/>
      <c r="W42" s="610"/>
      <c r="X42" s="586"/>
      <c r="Y42" s="586"/>
      <c r="Z42" s="586"/>
      <c r="AA42" s="586"/>
      <c r="AB42" s="361"/>
      <c r="AC42" s="361"/>
      <c r="AD42" s="368"/>
      <c r="AE42" s="368"/>
      <c r="AF42" s="620"/>
      <c r="AG42" s="620"/>
      <c r="AH42" s="620"/>
      <c r="AI42" s="361"/>
      <c r="AJ42" s="361"/>
      <c r="AK42" s="590"/>
      <c r="AL42" s="590"/>
      <c r="AM42" s="590"/>
      <c r="AN42" s="590"/>
      <c r="AO42" s="590"/>
      <c r="AP42" s="590"/>
      <c r="AQ42" s="590"/>
      <c r="AR42" s="590"/>
      <c r="AS42" s="590"/>
      <c r="AT42" s="590"/>
      <c r="AU42" s="590"/>
      <c r="AV42" s="590"/>
      <c r="AW42" s="590"/>
      <c r="AX42" s="590"/>
      <c r="AY42" s="361"/>
      <c r="AZ42" s="563"/>
      <c r="BD42" s="66"/>
      <c r="BE42" s="66"/>
      <c r="BF42" s="66"/>
      <c r="BG42" s="66"/>
      <c r="BH42" s="66"/>
    </row>
    <row r="43" spans="1:60" ht="18.75" customHeight="1" x14ac:dyDescent="0.2">
      <c r="A43" s="595"/>
      <c r="B43" s="596"/>
      <c r="C43" s="596"/>
      <c r="D43" s="596"/>
      <c r="E43" s="596"/>
      <c r="F43" s="596"/>
      <c r="G43" s="596"/>
      <c r="H43" s="596"/>
      <c r="I43" s="602"/>
      <c r="J43" s="602"/>
      <c r="K43" s="605"/>
      <c r="L43" s="605"/>
      <c r="M43" s="605"/>
      <c r="N43" s="605"/>
      <c r="O43" s="605"/>
      <c r="P43" s="605"/>
      <c r="Q43" s="608"/>
      <c r="R43" s="608"/>
      <c r="S43" s="521"/>
      <c r="T43" s="521"/>
      <c r="U43" s="521"/>
      <c r="V43" s="611"/>
      <c r="W43" s="611"/>
      <c r="X43" s="587"/>
      <c r="Y43" s="587"/>
      <c r="Z43" s="587"/>
      <c r="AA43" s="587"/>
      <c r="AB43" s="521"/>
      <c r="AC43" s="521"/>
      <c r="AD43" s="343"/>
      <c r="AE43" s="343"/>
      <c r="AF43" s="621"/>
      <c r="AG43" s="621"/>
      <c r="AH43" s="621"/>
      <c r="AI43" s="521"/>
      <c r="AJ43" s="521"/>
      <c r="AK43" s="591"/>
      <c r="AL43" s="591"/>
      <c r="AM43" s="591"/>
      <c r="AN43" s="591"/>
      <c r="AO43" s="591"/>
      <c r="AP43" s="591"/>
      <c r="AQ43" s="591"/>
      <c r="AR43" s="591"/>
      <c r="AS43" s="591"/>
      <c r="AT43" s="591"/>
      <c r="AU43" s="591"/>
      <c r="AV43" s="591"/>
      <c r="AW43" s="591"/>
      <c r="AX43" s="591"/>
      <c r="AY43" s="521"/>
      <c r="AZ43" s="522"/>
      <c r="BD43" s="66"/>
      <c r="BE43" s="66"/>
      <c r="BF43" s="66"/>
      <c r="BG43" s="66"/>
      <c r="BH43" s="66"/>
    </row>
    <row r="44" spans="1:60" ht="18.75" customHeight="1" x14ac:dyDescent="0.2">
      <c r="A44" s="582" t="s">
        <v>330</v>
      </c>
      <c r="B44" s="582"/>
      <c r="C44" s="582"/>
      <c r="D44" s="582"/>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c r="AK44" s="582"/>
      <c r="AL44" s="582"/>
      <c r="AM44" s="582"/>
      <c r="AN44" s="582"/>
      <c r="AO44" s="582"/>
      <c r="AP44" s="582"/>
      <c r="AQ44" s="582"/>
      <c r="AR44" s="582"/>
      <c r="AS44" s="582"/>
      <c r="AT44" s="582"/>
      <c r="AU44" s="582"/>
      <c r="AV44" s="582"/>
      <c r="AW44" s="582"/>
      <c r="AX44" s="582"/>
      <c r="AY44" s="582"/>
      <c r="AZ44" s="582"/>
      <c r="BA44" s="153"/>
    </row>
    <row r="45" spans="1:60" ht="18.75" customHeight="1" x14ac:dyDescent="0.2">
      <c r="A45" s="583"/>
      <c r="B45" s="583"/>
      <c r="C45" s="583"/>
      <c r="D45" s="583"/>
      <c r="E45" s="583"/>
      <c r="F45" s="583"/>
      <c r="G45" s="583"/>
      <c r="H45" s="583"/>
      <c r="I45" s="583"/>
      <c r="J45" s="583"/>
      <c r="K45" s="583"/>
      <c r="L45" s="583"/>
      <c r="M45" s="583"/>
      <c r="N45" s="583"/>
      <c r="O45" s="583"/>
      <c r="P45" s="583"/>
      <c r="Q45" s="583"/>
      <c r="R45" s="583"/>
      <c r="S45" s="583"/>
      <c r="T45" s="583"/>
      <c r="U45" s="583"/>
      <c r="V45" s="583"/>
      <c r="W45" s="583"/>
      <c r="X45" s="583"/>
      <c r="Y45" s="583"/>
      <c r="Z45" s="583"/>
      <c r="AA45" s="583"/>
      <c r="AB45" s="583"/>
      <c r="AC45" s="583"/>
      <c r="AD45" s="583"/>
      <c r="AE45" s="583"/>
      <c r="AF45" s="583"/>
      <c r="AG45" s="583"/>
      <c r="AH45" s="583"/>
      <c r="AI45" s="583"/>
      <c r="AJ45" s="583"/>
      <c r="AK45" s="583"/>
      <c r="AL45" s="583"/>
      <c r="AM45" s="583"/>
      <c r="AN45" s="583"/>
      <c r="AO45" s="583"/>
      <c r="AP45" s="583"/>
      <c r="AQ45" s="583"/>
      <c r="AR45" s="583"/>
      <c r="AS45" s="583"/>
      <c r="AT45" s="583"/>
      <c r="AU45" s="583"/>
      <c r="AV45" s="583"/>
      <c r="AW45" s="583"/>
      <c r="AX45" s="583"/>
      <c r="AY45" s="583"/>
      <c r="AZ45" s="583"/>
    </row>
    <row r="46" spans="1:60" ht="18.75" customHeight="1" x14ac:dyDescent="0.2">
      <c r="A46" s="583"/>
      <c r="B46" s="583"/>
      <c r="C46" s="583"/>
      <c r="D46" s="583"/>
      <c r="E46" s="583"/>
      <c r="F46" s="583"/>
      <c r="G46" s="583"/>
      <c r="H46" s="583"/>
      <c r="I46" s="583"/>
      <c r="J46" s="583"/>
      <c r="K46" s="583"/>
      <c r="L46" s="583"/>
      <c r="M46" s="583"/>
      <c r="N46" s="583"/>
      <c r="O46" s="583"/>
      <c r="P46" s="583"/>
      <c r="Q46" s="583"/>
      <c r="R46" s="584"/>
      <c r="S46" s="583"/>
      <c r="T46" s="583"/>
      <c r="U46" s="583"/>
      <c r="V46" s="583"/>
      <c r="W46" s="583"/>
      <c r="X46" s="584"/>
      <c r="Y46" s="583"/>
      <c r="Z46" s="583"/>
      <c r="AA46" s="583"/>
      <c r="AB46" s="583"/>
      <c r="AC46" s="583"/>
      <c r="AD46" s="583"/>
      <c r="AE46" s="583"/>
      <c r="AF46" s="583"/>
      <c r="AG46" s="583"/>
      <c r="AH46" s="583"/>
      <c r="AI46" s="583"/>
      <c r="AJ46" s="583"/>
      <c r="AK46" s="583"/>
      <c r="AL46" s="583"/>
      <c r="AM46" s="583"/>
      <c r="AN46" s="583"/>
      <c r="AO46" s="583"/>
      <c r="AP46" s="583"/>
      <c r="AQ46" s="583"/>
      <c r="AR46" s="583"/>
      <c r="AS46" s="583"/>
      <c r="AT46" s="583"/>
      <c r="AU46" s="583"/>
      <c r="AV46" s="583"/>
      <c r="AW46" s="583"/>
      <c r="AX46" s="583"/>
      <c r="AY46" s="583"/>
      <c r="AZ46" s="583"/>
    </row>
    <row r="47" spans="1:60" ht="18.75" customHeight="1" x14ac:dyDescent="0.2">
      <c r="R47" s="164"/>
    </row>
    <row r="48" spans="1:60" ht="18.75" customHeight="1" x14ac:dyDescent="0.2">
      <c r="R48" s="164"/>
    </row>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sheetData>
  <sheetProtection algorithmName="SHA-512" hashValue="0qfGH9SWgT19v987cfL0r8GXGygOuSmZ45OYGJGc3Xn1UzMkqXjAQwwjd7iOSXUkKpCO7bNykeNE3xLp/wpKbw==" saltValue="9cwgnFcKQ8E00GX+lorc4g==" spinCount="100000" sheet="1" formatCells="0" formatRows="0" selectLockedCells="1"/>
  <mergeCells count="265">
    <mergeCell ref="AV4:AX4"/>
    <mergeCell ref="A6:AZ6"/>
    <mergeCell ref="A7:J9"/>
    <mergeCell ref="K7:AZ9"/>
    <mergeCell ref="A10:J10"/>
    <mergeCell ref="K10:AZ10"/>
    <mergeCell ref="AM1:AQ1"/>
    <mergeCell ref="AR1:AY1"/>
    <mergeCell ref="AM2:AQ2"/>
    <mergeCell ref="AR2:AY2"/>
    <mergeCell ref="AC4:AD4"/>
    <mergeCell ref="AE4:AH4"/>
    <mergeCell ref="AJ4:AL4"/>
    <mergeCell ref="AM4:AO4"/>
    <mergeCell ref="AP4:AQ4"/>
    <mergeCell ref="AR4:AT4"/>
    <mergeCell ref="A12:AZ12"/>
    <mergeCell ref="A13:N14"/>
    <mergeCell ref="O13:Q14"/>
    <mergeCell ref="R13:AZ13"/>
    <mergeCell ref="BB13:BH14"/>
    <mergeCell ref="T14:W14"/>
    <mergeCell ref="AD14:AG14"/>
    <mergeCell ref="AN14:AQ14"/>
    <mergeCell ref="AV14:AZ14"/>
    <mergeCell ref="AV18:AZ18"/>
    <mergeCell ref="BB18:BC18"/>
    <mergeCell ref="BD18:BH18"/>
    <mergeCell ref="A18:B18"/>
    <mergeCell ref="C18:N18"/>
    <mergeCell ref="O18:Q18"/>
    <mergeCell ref="R18:S18"/>
    <mergeCell ref="T18:AA18"/>
    <mergeCell ref="AB18:AC18"/>
    <mergeCell ref="A19:B21"/>
    <mergeCell ref="C19:N21"/>
    <mergeCell ref="O19:Q21"/>
    <mergeCell ref="R19:S21"/>
    <mergeCell ref="T19:AA21"/>
    <mergeCell ref="AB19:AC21"/>
    <mergeCell ref="AD18:AK18"/>
    <mergeCell ref="AL18:AM18"/>
    <mergeCell ref="AN18:AU18"/>
    <mergeCell ref="BL19:BP19"/>
    <mergeCell ref="AL20:AM20"/>
    <mergeCell ref="AN20:AQ20"/>
    <mergeCell ref="AR20:AT20"/>
    <mergeCell ref="BL20:BP21"/>
    <mergeCell ref="AL21:AU21"/>
    <mergeCell ref="AD19:AK21"/>
    <mergeCell ref="AL19:AM19"/>
    <mergeCell ref="AN19:AU19"/>
    <mergeCell ref="AV19:AZ21"/>
    <mergeCell ref="BB19:BC21"/>
    <mergeCell ref="BD19:BH21"/>
    <mergeCell ref="AD22:AK22"/>
    <mergeCell ref="AL22:AM22"/>
    <mergeCell ref="AN22:AU22"/>
    <mergeCell ref="AV22:AZ22"/>
    <mergeCell ref="BB22:BC22"/>
    <mergeCell ref="BD22:BH22"/>
    <mergeCell ref="A22:B22"/>
    <mergeCell ref="C22:N22"/>
    <mergeCell ref="O22:Q22"/>
    <mergeCell ref="R22:S22"/>
    <mergeCell ref="T22:AA22"/>
    <mergeCell ref="AB22:AC22"/>
    <mergeCell ref="A26:B26"/>
    <mergeCell ref="C26:N26"/>
    <mergeCell ref="O26:Q26"/>
    <mergeCell ref="R26:AA26"/>
    <mergeCell ref="AB26:AC26"/>
    <mergeCell ref="A25:B25"/>
    <mergeCell ref="C25:N25"/>
    <mergeCell ref="O25:Q25"/>
    <mergeCell ref="R25:AA25"/>
    <mergeCell ref="AB25:AC25"/>
    <mergeCell ref="AD26:AK26"/>
    <mergeCell ref="AL26:AM26"/>
    <mergeCell ref="AN26:AU26"/>
    <mergeCell ref="AV26:AZ26"/>
    <mergeCell ref="BB26:BC26"/>
    <mergeCell ref="BD26:BH26"/>
    <mergeCell ref="AL25:AM25"/>
    <mergeCell ref="AN25:AU25"/>
    <mergeCell ref="AV25:AZ25"/>
    <mergeCell ref="BB25:BC25"/>
    <mergeCell ref="BD25:BH25"/>
    <mergeCell ref="AD25:AK25"/>
    <mergeCell ref="AL27:AM27"/>
    <mergeCell ref="AN27:AU27"/>
    <mergeCell ref="AV27:AZ27"/>
    <mergeCell ref="BB27:BC27"/>
    <mergeCell ref="BD27:BH27"/>
    <mergeCell ref="A28:B28"/>
    <mergeCell ref="C28:N28"/>
    <mergeCell ref="O28:Q28"/>
    <mergeCell ref="R28:S28"/>
    <mergeCell ref="T28:AA28"/>
    <mergeCell ref="A27:B27"/>
    <mergeCell ref="C27:N27"/>
    <mergeCell ref="O27:Q27"/>
    <mergeCell ref="R27:AA27"/>
    <mergeCell ref="AB27:AC27"/>
    <mergeCell ref="AD27:AK27"/>
    <mergeCell ref="AB28:AK28"/>
    <mergeCell ref="AL28:AU28"/>
    <mergeCell ref="AV28:AZ28"/>
    <mergeCell ref="BB28:BC28"/>
    <mergeCell ref="BD28:BH28"/>
    <mergeCell ref="BD29:BH29"/>
    <mergeCell ref="AD32:AK32"/>
    <mergeCell ref="AL32:AM32"/>
    <mergeCell ref="AN32:AU32"/>
    <mergeCell ref="AV32:AZ32"/>
    <mergeCell ref="BB32:BC32"/>
    <mergeCell ref="BD32:BH32"/>
    <mergeCell ref="BD31:BH31"/>
    <mergeCell ref="A32:B32"/>
    <mergeCell ref="C32:N32"/>
    <mergeCell ref="O32:Q32"/>
    <mergeCell ref="R32:S32"/>
    <mergeCell ref="T32:AA32"/>
    <mergeCell ref="AB32:AC32"/>
    <mergeCell ref="A29:B29"/>
    <mergeCell ref="C29:N29"/>
    <mergeCell ref="O29:Q29"/>
    <mergeCell ref="R29:S29"/>
    <mergeCell ref="T29:AA29"/>
    <mergeCell ref="AB29:AK29"/>
    <mergeCell ref="AL29:AU29"/>
    <mergeCell ref="AV29:AZ29"/>
    <mergeCell ref="BB29:BC29"/>
    <mergeCell ref="AD33:AK33"/>
    <mergeCell ref="AL33:AM33"/>
    <mergeCell ref="AN33:AU33"/>
    <mergeCell ref="AV33:AZ33"/>
    <mergeCell ref="BB33:BC33"/>
    <mergeCell ref="BD33:BH33"/>
    <mergeCell ref="A33:B33"/>
    <mergeCell ref="C33:N33"/>
    <mergeCell ref="O33:Q33"/>
    <mergeCell ref="R33:S33"/>
    <mergeCell ref="T33:AA33"/>
    <mergeCell ref="AB33:AC33"/>
    <mergeCell ref="AD35:AK35"/>
    <mergeCell ref="AL35:AM35"/>
    <mergeCell ref="AN35:AU35"/>
    <mergeCell ref="AV35:AZ35"/>
    <mergeCell ref="BB35:BC35"/>
    <mergeCell ref="BD35:BH35"/>
    <mergeCell ref="A35:B35"/>
    <mergeCell ref="C35:N35"/>
    <mergeCell ref="O35:Q35"/>
    <mergeCell ref="R35:S35"/>
    <mergeCell ref="T35:AA35"/>
    <mergeCell ref="AB35:AC35"/>
    <mergeCell ref="AF42:AH43"/>
    <mergeCell ref="AD36:AK36"/>
    <mergeCell ref="AL36:AM36"/>
    <mergeCell ref="AN36:AU36"/>
    <mergeCell ref="AV36:AZ36"/>
    <mergeCell ref="BB36:BC36"/>
    <mergeCell ref="BD36:BH36"/>
    <mergeCell ref="A36:B36"/>
    <mergeCell ref="C36:N36"/>
    <mergeCell ref="O36:Q36"/>
    <mergeCell ref="R36:S36"/>
    <mergeCell ref="T36:AA36"/>
    <mergeCell ref="AB36:AC36"/>
    <mergeCell ref="A44:AZ46"/>
    <mergeCell ref="X41:AA43"/>
    <mergeCell ref="AB41:AC43"/>
    <mergeCell ref="AD41:AE43"/>
    <mergeCell ref="AF41:AH41"/>
    <mergeCell ref="AI41:AJ43"/>
    <mergeCell ref="AK41:AX43"/>
    <mergeCell ref="BB37:BC37"/>
    <mergeCell ref="BD37:BH37"/>
    <mergeCell ref="A38:AU40"/>
    <mergeCell ref="AV38:AZ40"/>
    <mergeCell ref="A41:H43"/>
    <mergeCell ref="I41:J43"/>
    <mergeCell ref="K41:P43"/>
    <mergeCell ref="Q41:R43"/>
    <mergeCell ref="S41:U43"/>
    <mergeCell ref="V41:W43"/>
    <mergeCell ref="A37:B37"/>
    <mergeCell ref="C37:N37"/>
    <mergeCell ref="O37:Q37"/>
    <mergeCell ref="R37:AA37"/>
    <mergeCell ref="AB37:AU37"/>
    <mergeCell ref="AV37:AZ37"/>
    <mergeCell ref="AY41:AZ43"/>
    <mergeCell ref="A15:B17"/>
    <mergeCell ref="C15:N17"/>
    <mergeCell ref="O15:Q17"/>
    <mergeCell ref="R15:S15"/>
    <mergeCell ref="T15:AA15"/>
    <mergeCell ref="AB15:AC15"/>
    <mergeCell ref="AD15:AK15"/>
    <mergeCell ref="AL15:AM15"/>
    <mergeCell ref="AN15:AU15"/>
    <mergeCell ref="AV15:AZ17"/>
    <mergeCell ref="BB15:BC15"/>
    <mergeCell ref="BD15:BH15"/>
    <mergeCell ref="R16:S16"/>
    <mergeCell ref="T16:AA16"/>
    <mergeCell ref="AB16:AC16"/>
    <mergeCell ref="AD16:AK16"/>
    <mergeCell ref="AL16:AM16"/>
    <mergeCell ref="AN16:AU16"/>
    <mergeCell ref="BB16:BC16"/>
    <mergeCell ref="BD16:BH16"/>
    <mergeCell ref="R17:S17"/>
    <mergeCell ref="T17:AA17"/>
    <mergeCell ref="AB17:AC17"/>
    <mergeCell ref="AD17:AK17"/>
    <mergeCell ref="AL17:AM17"/>
    <mergeCell ref="AN17:AU17"/>
    <mergeCell ref="BB17:BC17"/>
    <mergeCell ref="BD17:BH17"/>
    <mergeCell ref="A23:B24"/>
    <mergeCell ref="C23:N24"/>
    <mergeCell ref="O23:Q24"/>
    <mergeCell ref="R23:S24"/>
    <mergeCell ref="T23:AA24"/>
    <mergeCell ref="AB23:AC24"/>
    <mergeCell ref="AD23:AK24"/>
    <mergeCell ref="AL23:AM23"/>
    <mergeCell ref="AN23:AU23"/>
    <mergeCell ref="AV23:AZ24"/>
    <mergeCell ref="BB23:BC23"/>
    <mergeCell ref="BD23:BH23"/>
    <mergeCell ref="AL24:AM24"/>
    <mergeCell ref="AN24:AU24"/>
    <mergeCell ref="BB24:BC24"/>
    <mergeCell ref="BD24:BH24"/>
    <mergeCell ref="A30:B31"/>
    <mergeCell ref="C30:N31"/>
    <mergeCell ref="O30:Q31"/>
    <mergeCell ref="R30:S31"/>
    <mergeCell ref="T30:AA31"/>
    <mergeCell ref="AB30:AC30"/>
    <mergeCell ref="AD30:AK30"/>
    <mergeCell ref="AL30:AM30"/>
    <mergeCell ref="AN30:AU30"/>
    <mergeCell ref="AV30:AZ31"/>
    <mergeCell ref="BB30:BC30"/>
    <mergeCell ref="BD30:BH30"/>
    <mergeCell ref="AB31:AC31"/>
    <mergeCell ref="AD31:AK31"/>
    <mergeCell ref="AL31:AM31"/>
    <mergeCell ref="AN31:AU31"/>
    <mergeCell ref="BB31:BC31"/>
    <mergeCell ref="BD34:BH34"/>
    <mergeCell ref="A34:B34"/>
    <mergeCell ref="C34:N34"/>
    <mergeCell ref="O34:Q34"/>
    <mergeCell ref="R34:AA34"/>
    <mergeCell ref="AB34:AC34"/>
    <mergeCell ref="AD34:AK34"/>
    <mergeCell ref="AL34:AU34"/>
    <mergeCell ref="AV34:AZ34"/>
    <mergeCell ref="BB34:BC34"/>
  </mergeCells>
  <phoneticPr fontId="1"/>
  <dataValidations count="11">
    <dataValidation allowBlank="1" showInputMessage="1" showErrorMessage="1" prompt="投与期間が_x000a_50週以上の場合、_x000a_具体的な投与期間_x000a_(週単位)を_x000a_入力してください。" sqref="AR20:AT20" xr:uid="{00000000-0002-0000-0300-000000000000}"/>
    <dataValidation allowBlank="1" showInputMessage="1" showErrorMessage="1" prompt="今回の算定対象_x000a_となる症例数を_x000a_記入してください。" sqref="AF42" xr:uid="{00000000-0002-0000-0300-000001000000}"/>
    <dataValidation type="whole" allowBlank="1" showInputMessage="1" showErrorMessage="1" errorTitle="無効な数字が入力されています" error="1～3のいずれかを入力してください" prompt="Ⅰが該当⇒1_x000a_Ⅱが該当⇒2_x000a_Ⅲが該当⇒3_x000a_を入力してください" sqref="BD15:BH18 BD22:BH24" xr:uid="{00000000-0002-0000-0300-000002000000}">
      <formula1>1</formula1>
      <formula2>3</formula2>
    </dataValidation>
    <dataValidation type="whole" allowBlank="1" showInputMessage="1" showErrorMessage="1" errorTitle="無効な数字が入力されています" error="1～4のいずれかを入力してください" prompt="4週以内⇒1_x000a_5～24週⇒2_x000a_25～49週⇒3_x000a_50週以上⇒4_x000a_を入力してください_x000a__x000a_※50週以上の場合は左欄に_x000a_投与週を入力してください" sqref="BD19:BH21" xr:uid="{00000000-0002-0000-0300-000003000000}">
      <formula1>1</formula1>
      <formula2>4</formula2>
    </dataValidation>
    <dataValidation type="whole" allowBlank="1" showInputMessage="1" showErrorMessage="1" errorTitle="無効な数字が入力されています" error="2、3のいずれかを入力するか、該当しない場合は空欄にしてください" prompt="Ⅱが該当⇒2_x000a_Ⅲが該当⇒3_x000a_を入力してください_x000a_※該当しない場合_x000a_⇒空欄にしてください" sqref="BD25:BH27" xr:uid="{00000000-0002-0000-0300-000004000000}">
      <formula1>2</formula1>
      <formula2>3</formula2>
    </dataValidation>
    <dataValidation type="whole" operator="equal" allowBlank="1" showInputMessage="1" showErrorMessage="1" errorTitle="無効な数字が入力されています" error="該当する場合は1を入力、該当なしの場合は空欄にしてください" prompt="プラセボ使用有⇒1_x000a_を入力してください_x000a_なしの場合_x000a_⇒空欄にしてください" sqref="BD28:BH28" xr:uid="{00000000-0002-0000-0300-000005000000}">
      <formula1>1</formula1>
    </dataValidation>
    <dataValidation type="whole" operator="equal" allowBlank="1" showInputMessage="1" showErrorMessage="1" errorTitle="無効な数字が入力されています" error="該当する場合は1を入力、該当なしの場合は空欄にしてください" prompt="特殊文書等有り⇒1_x000a_を入力してください_x000a_なしの場合_x000a_⇒空欄にしてください" sqref="BD29:BH29" xr:uid="{00000000-0002-0000-0300-000006000000}">
      <formula1>1</formula1>
    </dataValidation>
    <dataValidation type="whole" allowBlank="1" showInputMessage="1" showErrorMessage="1" errorTitle="無効な数字が入力されています" error="1～3のいずれかを入力するか、該当しない場合は空欄にしてください" prompt="Ⅰが該当⇒1_x000a_Ⅱが該当⇒2_x000a_Ⅲが該当⇒3_x000a_を入力してください_x000a_※該当しない場合_x000a_⇒空欄にしてください" sqref="BD35:BH36 BD33:BH33 BD32:BH32" xr:uid="{00000000-0002-0000-0300-000007000000}">
      <formula1>1</formula1>
      <formula2>3</formula2>
    </dataValidation>
    <dataValidation allowBlank="1" showInputMessage="1" showErrorMessage="1" prompt="今回の変更に_x000a_係る期間を_x000a_月数で入力_x000a_してください" sqref="BD37:BH37" xr:uid="{00000000-0002-0000-0300-000008000000}"/>
    <dataValidation type="whole" operator="equal" allowBlank="1" showInputMessage="1" showErrorMessage="1" errorTitle="無効な数字が入力されています" error="1～3のいずれかを入力するか、該当しない場合は空欄にしてください" prompt="該当⇒1_x000a_" sqref="BD34:BH34" xr:uid="{00000000-0002-0000-0300-000009000000}">
      <formula1>1</formula1>
    </dataValidation>
    <dataValidation type="whole" allowBlank="1" showInputMessage="1" showErrorMessage="1" errorTitle="無効な数字が入力されています" error="2、3のいずれかを入力するか、該当しない場合は空欄にしてください" prompt="Ⅰが該当⇒1_x000a_Ⅱが該当⇒2_x000a_Ⅲが該当⇒3_x000a_を入力してください_x000a_※該当しない場合_x000a_⇒空欄にしてください" sqref="BD30:BH30 BD31:BH31" xr:uid="{19001FBB-AE1B-41C7-BDF5-80BF158A1471}">
      <formula1>1</formula1>
      <formula2>3</formula2>
    </dataValidation>
  </dataValidations>
  <printOptions horizontalCentered="1" verticalCentered="1"/>
  <pageMargins left="0.11811023622047245" right="0" top="0" bottom="0"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sheetPr>
  <dimension ref="A1:AZ141"/>
  <sheetViews>
    <sheetView showGridLines="0" view="pageBreakPreview" zoomScale="130" zoomScaleNormal="100" zoomScaleSheetLayoutView="130" workbookViewId="0">
      <selection activeCell="AE4" sqref="AE4:AH4"/>
    </sheetView>
  </sheetViews>
  <sheetFormatPr defaultColWidth="9" defaultRowHeight="18" x14ac:dyDescent="0.2"/>
  <cols>
    <col min="1" max="1" width="1.88671875" style="137" customWidth="1"/>
    <col min="2" max="51" width="2.44140625" style="137" customWidth="1"/>
    <col min="52" max="52" width="1.88671875" style="137" customWidth="1"/>
    <col min="53" max="89" width="2.44140625" style="137" customWidth="1"/>
    <col min="90" max="136" width="9" style="137"/>
    <col min="137" max="137" width="9" style="137" customWidth="1"/>
    <col min="138" max="16384" width="9" style="137"/>
  </cols>
  <sheetData>
    <row r="1" spans="1:52" ht="15" customHeight="1" x14ac:dyDescent="0.2">
      <c r="A1" s="9" t="s">
        <v>259</v>
      </c>
      <c r="AM1" s="247" t="s">
        <v>1</v>
      </c>
      <c r="AN1" s="247"/>
      <c r="AO1" s="247"/>
      <c r="AP1" s="247"/>
      <c r="AQ1" s="247"/>
      <c r="AR1" s="489" t="str">
        <f>IF('経費1-1(新規)'!AQ1="","",'経費1-1(新規)'!AQ1)</f>
        <v/>
      </c>
      <c r="AS1" s="489"/>
      <c r="AT1" s="489"/>
      <c r="AU1" s="489"/>
      <c r="AV1" s="489"/>
      <c r="AW1" s="489"/>
      <c r="AX1" s="489"/>
      <c r="AY1" s="489"/>
    </row>
    <row r="2" spans="1:52" ht="15" customHeight="1" x14ac:dyDescent="0.2">
      <c r="AM2" s="247" t="s">
        <v>2</v>
      </c>
      <c r="AN2" s="247"/>
      <c r="AO2" s="247"/>
      <c r="AP2" s="247"/>
      <c r="AQ2" s="247"/>
      <c r="AR2" s="247" t="s">
        <v>224</v>
      </c>
      <c r="AS2" s="247"/>
      <c r="AT2" s="247"/>
      <c r="AU2" s="247"/>
      <c r="AV2" s="247"/>
      <c r="AW2" s="247"/>
      <c r="AX2" s="247"/>
      <c r="AY2" s="247"/>
    </row>
    <row r="4" spans="1:52" ht="15" customHeight="1" x14ac:dyDescent="0.2">
      <c r="AC4" s="368" t="s">
        <v>3</v>
      </c>
      <c r="AD4" s="368"/>
      <c r="AE4" s="245" t="str">
        <f>IF('経費1-1(新規)'!AE4="","",'経費1-1(新規)'!AE4)</f>
        <v/>
      </c>
      <c r="AF4" s="245"/>
      <c r="AG4" s="245"/>
      <c r="AH4" s="245"/>
      <c r="AI4" s="137" t="s">
        <v>4</v>
      </c>
      <c r="AJ4" s="244" t="s">
        <v>272</v>
      </c>
      <c r="AK4" s="244"/>
      <c r="AL4" s="244"/>
      <c r="AM4" s="245" t="str">
        <f>IF('経費1-1(新規)'!AM4="","",'経費1-1(新規)'!AM4)</f>
        <v/>
      </c>
      <c r="AN4" s="245"/>
      <c r="AO4" s="245"/>
      <c r="AP4" s="246" t="s">
        <v>5</v>
      </c>
      <c r="AQ4" s="246"/>
      <c r="AR4" s="245" t="str">
        <f>IF('経費1-1(新規)'!AR4="","",'経費1-1(新規)'!AR4)</f>
        <v/>
      </c>
      <c r="AS4" s="245"/>
      <c r="AT4" s="245"/>
      <c r="AU4" s="137" t="s">
        <v>6</v>
      </c>
      <c r="AV4" s="245" t="str">
        <f>IF('経費1-1(新規)'!AV4="","",'経費1-1(新規)'!AV4)</f>
        <v/>
      </c>
      <c r="AW4" s="245"/>
      <c r="AX4" s="245"/>
      <c r="AY4" s="137" t="s">
        <v>7</v>
      </c>
    </row>
    <row r="5" spans="1:52" ht="7.5" customHeight="1" x14ac:dyDescent="0.2"/>
    <row r="6" spans="1:52" ht="15" customHeight="1" x14ac:dyDescent="0.2">
      <c r="B6" s="660" t="s">
        <v>196</v>
      </c>
      <c r="C6" s="660"/>
      <c r="D6" s="660"/>
      <c r="E6" s="660"/>
      <c r="F6" s="660"/>
      <c r="G6" s="660"/>
      <c r="H6" s="660"/>
      <c r="I6" s="660"/>
      <c r="J6" s="660"/>
      <c r="K6" s="660"/>
      <c r="L6" s="660"/>
      <c r="M6" s="660"/>
      <c r="N6" s="660"/>
      <c r="O6" s="660"/>
    </row>
    <row r="7" spans="1:52" ht="15" customHeight="1" x14ac:dyDescent="0.2">
      <c r="B7" s="660" t="s">
        <v>197</v>
      </c>
      <c r="C7" s="660"/>
      <c r="D7" s="660"/>
      <c r="E7" s="660"/>
      <c r="F7" s="660"/>
      <c r="G7" s="660"/>
      <c r="H7" s="660"/>
      <c r="I7" s="660"/>
      <c r="J7" s="660"/>
      <c r="K7" s="660"/>
    </row>
    <row r="8" spans="1:52" ht="15" customHeight="1" x14ac:dyDescent="0.2">
      <c r="I8" s="660" t="s">
        <v>198</v>
      </c>
      <c r="J8" s="660"/>
      <c r="K8" s="660"/>
      <c r="L8" s="660"/>
      <c r="M8" s="660"/>
      <c r="N8" s="368" t="s">
        <v>199</v>
      </c>
      <c r="O8" s="368"/>
      <c r="P8" s="136"/>
    </row>
    <row r="9" spans="1:52" ht="11.25" customHeight="1" x14ac:dyDescent="0.2"/>
    <row r="10" spans="1:52" ht="15" customHeight="1" x14ac:dyDescent="0.2">
      <c r="AC10" s="660" t="s">
        <v>200</v>
      </c>
      <c r="AD10" s="660"/>
      <c r="AE10" s="660"/>
      <c r="AF10" s="660"/>
      <c r="AG10" s="660"/>
      <c r="AH10" s="660"/>
    </row>
    <row r="11" spans="1:52" ht="37.5" customHeight="1" x14ac:dyDescent="0.2">
      <c r="AC11" s="660" t="s">
        <v>201</v>
      </c>
      <c r="AD11" s="660"/>
      <c r="AE11" s="660"/>
      <c r="AF11" s="660"/>
      <c r="AG11" s="140" t="s">
        <v>155</v>
      </c>
      <c r="AH11" s="664"/>
      <c r="AI11" s="664"/>
      <c r="AJ11" s="664"/>
      <c r="AK11" s="664"/>
      <c r="AL11" s="664"/>
      <c r="AM11" s="664"/>
      <c r="AN11" s="664"/>
      <c r="AO11" s="664"/>
      <c r="AP11" s="664"/>
      <c r="AQ11" s="664"/>
      <c r="AR11" s="664"/>
      <c r="AS11" s="664"/>
      <c r="AT11" s="664"/>
      <c r="AU11" s="664"/>
      <c r="AV11" s="664"/>
      <c r="AW11" s="664"/>
      <c r="AX11" s="664"/>
      <c r="AY11" s="664"/>
    </row>
    <row r="12" spans="1:52" ht="18.75" customHeight="1" x14ac:dyDescent="0.2">
      <c r="AC12" s="660" t="s">
        <v>202</v>
      </c>
      <c r="AD12" s="660"/>
      <c r="AE12" s="660"/>
      <c r="AF12" s="660"/>
      <c r="AG12" s="140" t="s">
        <v>155</v>
      </c>
      <c r="AH12" s="665"/>
      <c r="AI12" s="665"/>
      <c r="AJ12" s="665"/>
      <c r="AK12" s="665"/>
      <c r="AL12" s="665"/>
      <c r="AM12" s="665"/>
      <c r="AN12" s="665"/>
      <c r="AO12" s="665"/>
      <c r="AP12" s="665"/>
      <c r="AQ12" s="665"/>
      <c r="AR12" s="665"/>
      <c r="AS12" s="665"/>
      <c r="AT12" s="665"/>
      <c r="AU12" s="665"/>
      <c r="AV12" s="665"/>
      <c r="AW12" s="665"/>
      <c r="AX12" s="665"/>
      <c r="AY12" s="665"/>
    </row>
    <row r="13" spans="1:52" ht="18.75" customHeight="1" x14ac:dyDescent="0.2">
      <c r="AC13" s="660" t="s">
        <v>203</v>
      </c>
      <c r="AD13" s="660"/>
      <c r="AE13" s="660"/>
      <c r="AF13" s="660"/>
      <c r="AG13" s="140" t="s">
        <v>155</v>
      </c>
      <c r="AH13" s="665"/>
      <c r="AI13" s="665"/>
      <c r="AJ13" s="665"/>
      <c r="AK13" s="665"/>
      <c r="AL13" s="665"/>
      <c r="AM13" s="665"/>
      <c r="AN13" s="665"/>
      <c r="AO13" s="665"/>
      <c r="AP13" s="665"/>
      <c r="AQ13" s="665"/>
      <c r="AR13" s="665"/>
      <c r="AS13" s="665"/>
      <c r="AT13" s="665"/>
      <c r="AU13" s="665"/>
      <c r="AV13" s="665"/>
      <c r="AW13" s="665"/>
      <c r="AX13" s="665"/>
      <c r="AY13" s="665"/>
    </row>
    <row r="14" spans="1:52" ht="11.25" customHeight="1" x14ac:dyDescent="0.2"/>
    <row r="15" spans="1:52" ht="18.75" customHeight="1" x14ac:dyDescent="0.2">
      <c r="A15" s="666" t="s">
        <v>204</v>
      </c>
      <c r="B15" s="666"/>
      <c r="C15" s="666"/>
      <c r="D15" s="666"/>
      <c r="E15" s="666"/>
      <c r="F15" s="666"/>
      <c r="G15" s="666"/>
      <c r="H15" s="666"/>
      <c r="I15" s="666"/>
      <c r="J15" s="666"/>
      <c r="K15" s="666"/>
      <c r="L15" s="666"/>
      <c r="M15" s="666"/>
      <c r="N15" s="666"/>
      <c r="O15" s="666"/>
      <c r="P15" s="666"/>
      <c r="Q15" s="666"/>
      <c r="R15" s="666"/>
      <c r="S15" s="666"/>
      <c r="T15" s="666"/>
      <c r="U15" s="666"/>
      <c r="V15" s="666"/>
      <c r="W15" s="666"/>
      <c r="X15" s="666"/>
      <c r="Y15" s="666"/>
      <c r="Z15" s="666"/>
      <c r="AA15" s="666"/>
      <c r="AB15" s="666"/>
      <c r="AC15" s="666"/>
      <c r="AD15" s="666"/>
      <c r="AE15" s="666"/>
      <c r="AF15" s="666"/>
      <c r="AG15" s="666"/>
      <c r="AH15" s="666"/>
      <c r="AI15" s="666"/>
      <c r="AJ15" s="666"/>
      <c r="AK15" s="666"/>
      <c r="AL15" s="666"/>
      <c r="AM15" s="666"/>
      <c r="AN15" s="666"/>
      <c r="AO15" s="666"/>
      <c r="AP15" s="666"/>
      <c r="AQ15" s="666"/>
      <c r="AR15" s="666"/>
      <c r="AS15" s="666"/>
      <c r="AT15" s="666"/>
      <c r="AU15" s="666"/>
      <c r="AV15" s="666"/>
      <c r="AW15" s="666"/>
      <c r="AX15" s="666"/>
      <c r="AY15" s="666"/>
      <c r="AZ15" s="666"/>
    </row>
    <row r="16" spans="1:52" ht="18.75" customHeight="1" x14ac:dyDescent="0.2">
      <c r="A16" s="666"/>
      <c r="B16" s="666"/>
      <c r="C16" s="666"/>
      <c r="D16" s="666"/>
      <c r="E16" s="666"/>
      <c r="F16" s="666"/>
      <c r="G16" s="666"/>
      <c r="H16" s="666"/>
      <c r="I16" s="666"/>
      <c r="J16" s="666"/>
      <c r="K16" s="666"/>
      <c r="L16" s="666"/>
      <c r="M16" s="666"/>
      <c r="N16" s="666"/>
      <c r="O16" s="666"/>
      <c r="P16" s="666"/>
      <c r="Q16" s="666"/>
      <c r="R16" s="666"/>
      <c r="S16" s="666"/>
      <c r="T16" s="666"/>
      <c r="U16" s="666"/>
      <c r="V16" s="666"/>
      <c r="W16" s="666"/>
      <c r="X16" s="666"/>
      <c r="Y16" s="666"/>
      <c r="Z16" s="666"/>
      <c r="AA16" s="666"/>
      <c r="AB16" s="666"/>
      <c r="AC16" s="666"/>
      <c r="AD16" s="666"/>
      <c r="AE16" s="666"/>
      <c r="AF16" s="666"/>
      <c r="AG16" s="666"/>
      <c r="AH16" s="666"/>
      <c r="AI16" s="666"/>
      <c r="AJ16" s="666"/>
      <c r="AK16" s="666"/>
      <c r="AL16" s="666"/>
      <c r="AM16" s="666"/>
      <c r="AN16" s="666"/>
      <c r="AO16" s="666"/>
      <c r="AP16" s="666"/>
      <c r="AQ16" s="666"/>
      <c r="AR16" s="666"/>
      <c r="AS16" s="666"/>
      <c r="AT16" s="666"/>
      <c r="AU16" s="666"/>
      <c r="AV16" s="666"/>
      <c r="AW16" s="666"/>
      <c r="AX16" s="666"/>
      <c r="AY16" s="666"/>
      <c r="AZ16" s="666"/>
    </row>
    <row r="17" spans="2:51" ht="11.25" customHeight="1" x14ac:dyDescent="0.2"/>
    <row r="18" spans="2:51" ht="18.75" customHeight="1" x14ac:dyDescent="0.2">
      <c r="B18" s="667" t="s">
        <v>325</v>
      </c>
      <c r="C18" s="637"/>
      <c r="D18" s="637"/>
      <c r="E18" s="637"/>
      <c r="F18" s="637"/>
      <c r="G18" s="339" t="s">
        <v>155</v>
      </c>
      <c r="H18" s="669" t="str">
        <f>IF('経費1-1(新規)'!K7="","",'経費1-1(新規)'!K7)</f>
        <v/>
      </c>
      <c r="I18" s="670"/>
      <c r="J18" s="670"/>
      <c r="K18" s="670"/>
      <c r="L18" s="670"/>
      <c r="M18" s="670"/>
      <c r="N18" s="670"/>
      <c r="O18" s="670"/>
      <c r="P18" s="670"/>
      <c r="Q18" s="670"/>
      <c r="R18" s="670"/>
      <c r="S18" s="670"/>
      <c r="T18" s="670"/>
      <c r="U18" s="670"/>
      <c r="V18" s="670"/>
      <c r="W18" s="670"/>
      <c r="X18" s="670"/>
      <c r="Y18" s="670"/>
      <c r="Z18" s="670"/>
      <c r="AA18" s="670"/>
      <c r="AB18" s="670"/>
      <c r="AC18" s="670"/>
      <c r="AD18" s="670"/>
      <c r="AE18" s="670"/>
      <c r="AF18" s="670"/>
      <c r="AG18" s="670"/>
      <c r="AH18" s="670"/>
      <c r="AI18" s="670"/>
      <c r="AJ18" s="670"/>
      <c r="AK18" s="670"/>
      <c r="AL18" s="670"/>
      <c r="AM18" s="670"/>
      <c r="AN18" s="670"/>
      <c r="AO18" s="670"/>
      <c r="AP18" s="670"/>
      <c r="AQ18" s="670"/>
      <c r="AR18" s="670"/>
      <c r="AS18" s="670"/>
      <c r="AT18" s="670"/>
      <c r="AU18" s="670"/>
      <c r="AV18" s="670"/>
      <c r="AW18" s="670"/>
      <c r="AX18" s="670"/>
      <c r="AY18" s="671"/>
    </row>
    <row r="19" spans="2:51" ht="18.75" customHeight="1" x14ac:dyDescent="0.2">
      <c r="B19" s="668"/>
      <c r="C19" s="366"/>
      <c r="D19" s="366"/>
      <c r="E19" s="366"/>
      <c r="F19" s="366"/>
      <c r="G19" s="435"/>
      <c r="H19" s="672"/>
      <c r="I19" s="673"/>
      <c r="J19" s="673"/>
      <c r="K19" s="673"/>
      <c r="L19" s="673"/>
      <c r="M19" s="673"/>
      <c r="N19" s="673"/>
      <c r="O19" s="673"/>
      <c r="P19" s="673"/>
      <c r="Q19" s="673"/>
      <c r="R19" s="673"/>
      <c r="S19" s="673"/>
      <c r="T19" s="673"/>
      <c r="U19" s="673"/>
      <c r="V19" s="673"/>
      <c r="W19" s="673"/>
      <c r="X19" s="673"/>
      <c r="Y19" s="673"/>
      <c r="Z19" s="673"/>
      <c r="AA19" s="673"/>
      <c r="AB19" s="673"/>
      <c r="AC19" s="673"/>
      <c r="AD19" s="673"/>
      <c r="AE19" s="673"/>
      <c r="AF19" s="673"/>
      <c r="AG19" s="673"/>
      <c r="AH19" s="673"/>
      <c r="AI19" s="673"/>
      <c r="AJ19" s="673"/>
      <c r="AK19" s="673"/>
      <c r="AL19" s="673"/>
      <c r="AM19" s="673"/>
      <c r="AN19" s="673"/>
      <c r="AO19" s="673"/>
      <c r="AP19" s="673"/>
      <c r="AQ19" s="673"/>
      <c r="AR19" s="673"/>
      <c r="AS19" s="673"/>
      <c r="AT19" s="673"/>
      <c r="AU19" s="673"/>
      <c r="AV19" s="673"/>
      <c r="AW19" s="673"/>
      <c r="AX19" s="673"/>
      <c r="AY19" s="674"/>
    </row>
    <row r="20" spans="2:51" ht="18.75" customHeight="1" x14ac:dyDescent="0.2">
      <c r="B20" s="639"/>
      <c r="C20" s="640"/>
      <c r="D20" s="640"/>
      <c r="E20" s="640"/>
      <c r="F20" s="640"/>
      <c r="G20" s="344"/>
      <c r="H20" s="675"/>
      <c r="I20" s="676"/>
      <c r="J20" s="676"/>
      <c r="K20" s="676"/>
      <c r="L20" s="676"/>
      <c r="M20" s="676"/>
      <c r="N20" s="676"/>
      <c r="O20" s="676"/>
      <c r="P20" s="676"/>
      <c r="Q20" s="676"/>
      <c r="R20" s="676"/>
      <c r="S20" s="676"/>
      <c r="T20" s="676"/>
      <c r="U20" s="676"/>
      <c r="V20" s="676"/>
      <c r="W20" s="676"/>
      <c r="X20" s="676"/>
      <c r="Y20" s="676"/>
      <c r="Z20" s="676"/>
      <c r="AA20" s="676"/>
      <c r="AB20" s="676"/>
      <c r="AC20" s="676"/>
      <c r="AD20" s="676"/>
      <c r="AE20" s="676"/>
      <c r="AF20" s="676"/>
      <c r="AG20" s="676"/>
      <c r="AH20" s="676"/>
      <c r="AI20" s="676"/>
      <c r="AJ20" s="676"/>
      <c r="AK20" s="676"/>
      <c r="AL20" s="676"/>
      <c r="AM20" s="676"/>
      <c r="AN20" s="676"/>
      <c r="AO20" s="676"/>
      <c r="AP20" s="676"/>
      <c r="AQ20" s="676"/>
      <c r="AR20" s="676"/>
      <c r="AS20" s="676"/>
      <c r="AT20" s="676"/>
      <c r="AU20" s="676"/>
      <c r="AV20" s="676"/>
      <c r="AW20" s="676"/>
      <c r="AX20" s="676"/>
      <c r="AY20" s="677"/>
    </row>
    <row r="21" spans="2:51" ht="11.25" customHeight="1" x14ac:dyDescent="0.2"/>
    <row r="22" spans="2:51" ht="18.75" customHeight="1" x14ac:dyDescent="0.2">
      <c r="B22" s="393" t="s">
        <v>10</v>
      </c>
      <c r="C22" s="394"/>
      <c r="D22" s="394"/>
      <c r="E22" s="394"/>
      <c r="F22" s="394"/>
      <c r="G22" s="143" t="s">
        <v>155</v>
      </c>
      <c r="H22" s="678" t="str">
        <f>IF('経費1-1(新規)'!K13="","",'経費1-1(新規)'!K13)</f>
        <v/>
      </c>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c r="AM22" s="679"/>
      <c r="AN22" s="679"/>
      <c r="AO22" s="679"/>
      <c r="AP22" s="679"/>
      <c r="AQ22" s="679"/>
      <c r="AR22" s="679"/>
      <c r="AS22" s="679"/>
      <c r="AT22" s="679"/>
      <c r="AU22" s="679"/>
      <c r="AV22" s="679"/>
      <c r="AW22" s="679"/>
      <c r="AX22" s="679"/>
      <c r="AY22" s="680"/>
    </row>
    <row r="23" spans="2:51" ht="15" customHeight="1" x14ac:dyDescent="0.2"/>
    <row r="24" spans="2:51" ht="18.75" customHeight="1" x14ac:dyDescent="0.2">
      <c r="B24" s="137" t="s">
        <v>205</v>
      </c>
    </row>
    <row r="25" spans="2:51" ht="11.25" customHeight="1" x14ac:dyDescent="0.2"/>
    <row r="26" spans="2:51" ht="18.75" customHeight="1" x14ac:dyDescent="0.2">
      <c r="B26" s="681" t="s">
        <v>206</v>
      </c>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682"/>
      <c r="AE26" s="682"/>
      <c r="AF26" s="682"/>
      <c r="AG26" s="682"/>
      <c r="AH26" s="682"/>
      <c r="AI26" s="682"/>
      <c r="AJ26" s="682"/>
      <c r="AK26" s="682"/>
      <c r="AL26" s="682"/>
      <c r="AM26" s="682"/>
      <c r="AN26" s="682"/>
      <c r="AO26" s="682"/>
      <c r="AP26" s="682"/>
      <c r="AQ26" s="682"/>
      <c r="AR26" s="682"/>
      <c r="AS26" s="682"/>
      <c r="AT26" s="682"/>
      <c r="AU26" s="682"/>
      <c r="AV26" s="682"/>
      <c r="AW26" s="682"/>
      <c r="AX26" s="682"/>
      <c r="AY26" s="683"/>
    </row>
    <row r="27" spans="2:51" ht="18.75" customHeight="1" x14ac:dyDescent="0.2">
      <c r="B27" s="658" t="s">
        <v>271</v>
      </c>
      <c r="C27" s="658"/>
      <c r="D27" s="658"/>
      <c r="E27" s="658"/>
      <c r="F27" s="658"/>
      <c r="G27" s="658"/>
      <c r="H27" s="658"/>
      <c r="I27" s="658"/>
      <c r="J27" s="658"/>
      <c r="K27" s="658"/>
      <c r="L27" s="658"/>
      <c r="M27" s="658"/>
      <c r="N27" s="658"/>
      <c r="O27" s="658"/>
      <c r="P27" s="658"/>
      <c r="Q27" s="658"/>
      <c r="R27" s="658"/>
      <c r="S27" s="658"/>
      <c r="T27" s="658"/>
      <c r="U27" s="658"/>
      <c r="V27" s="658"/>
      <c r="W27" s="658"/>
      <c r="X27" s="658"/>
      <c r="Y27" s="658"/>
      <c r="Z27" s="658"/>
      <c r="AA27" s="658"/>
      <c r="AB27" s="658"/>
      <c r="AC27" s="658"/>
      <c r="AD27" s="658"/>
      <c r="AE27" s="658"/>
      <c r="AF27" s="658"/>
      <c r="AG27" s="658"/>
      <c r="AH27" s="658"/>
      <c r="AI27" s="658"/>
      <c r="AJ27" s="658"/>
      <c r="AK27" s="658"/>
      <c r="AL27" s="658"/>
      <c r="AM27" s="658"/>
      <c r="AN27" s="658"/>
      <c r="AO27" s="658"/>
      <c r="AP27" s="658"/>
      <c r="AQ27" s="658"/>
      <c r="AR27" s="658"/>
      <c r="AS27" s="658"/>
      <c r="AT27" s="658"/>
      <c r="AU27" s="658"/>
      <c r="AV27" s="658"/>
      <c r="AW27" s="658"/>
      <c r="AX27" s="658"/>
      <c r="AY27" s="658"/>
    </row>
    <row r="28" spans="2:51" ht="18.75" customHeight="1" x14ac:dyDescent="0.2">
      <c r="B28" s="247" t="s">
        <v>207</v>
      </c>
      <c r="C28" s="247"/>
      <c r="D28" s="247"/>
      <c r="E28" s="247"/>
      <c r="F28" s="247"/>
      <c r="G28" s="247"/>
      <c r="H28" s="247"/>
      <c r="I28" s="247"/>
      <c r="J28" s="495"/>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5"/>
      <c r="AQ28" s="495"/>
      <c r="AR28" s="495"/>
      <c r="AS28" s="495"/>
      <c r="AT28" s="495"/>
      <c r="AU28" s="495"/>
      <c r="AV28" s="495"/>
      <c r="AW28" s="495"/>
      <c r="AX28" s="495"/>
      <c r="AY28" s="495"/>
    </row>
    <row r="29" spans="2:51" ht="18.75" customHeight="1" x14ac:dyDescent="0.2">
      <c r="B29" s="247" t="s">
        <v>208</v>
      </c>
      <c r="C29" s="247"/>
      <c r="D29" s="247"/>
      <c r="E29" s="247"/>
      <c r="F29" s="247"/>
      <c r="G29" s="247"/>
      <c r="H29" s="247"/>
      <c r="I29" s="247"/>
      <c r="J29" s="659" t="s">
        <v>209</v>
      </c>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659"/>
      <c r="AI29" s="659"/>
      <c r="AJ29" s="659"/>
      <c r="AK29" s="659"/>
      <c r="AL29" s="659"/>
      <c r="AM29" s="659"/>
      <c r="AN29" s="659"/>
      <c r="AO29" s="659"/>
      <c r="AP29" s="659"/>
      <c r="AQ29" s="659"/>
      <c r="AR29" s="659"/>
      <c r="AS29" s="659"/>
      <c r="AT29" s="659"/>
      <c r="AU29" s="659"/>
      <c r="AV29" s="659"/>
      <c r="AW29" s="659"/>
      <c r="AX29" s="659"/>
      <c r="AY29" s="659"/>
    </row>
    <row r="30" spans="2:51" ht="18.75" customHeight="1" x14ac:dyDescent="0.2">
      <c r="B30" s="247" t="s">
        <v>210</v>
      </c>
      <c r="C30" s="247"/>
      <c r="D30" s="247"/>
      <c r="E30" s="247"/>
      <c r="F30" s="247"/>
      <c r="G30" s="247"/>
      <c r="H30" s="247"/>
      <c r="I30" s="247"/>
      <c r="J30" s="661"/>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2"/>
      <c r="AO30" s="662"/>
      <c r="AP30" s="662"/>
      <c r="AQ30" s="662"/>
      <c r="AR30" s="662"/>
      <c r="AS30" s="662"/>
      <c r="AT30" s="662"/>
      <c r="AU30" s="662"/>
      <c r="AV30" s="662"/>
      <c r="AW30" s="662"/>
      <c r="AX30" s="662"/>
      <c r="AY30" s="663"/>
    </row>
    <row r="31" spans="2:51" ht="18.75" customHeight="1" x14ac:dyDescent="0.2">
      <c r="B31" s="247" t="s">
        <v>211</v>
      </c>
      <c r="C31" s="247"/>
      <c r="D31" s="247"/>
      <c r="E31" s="247"/>
      <c r="F31" s="247"/>
      <c r="G31" s="247"/>
      <c r="H31" s="247"/>
      <c r="I31" s="247"/>
      <c r="J31" s="646"/>
      <c r="K31" s="647"/>
      <c r="L31" s="647"/>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7"/>
      <c r="AM31" s="647"/>
      <c r="AN31" s="647"/>
      <c r="AO31" s="647"/>
      <c r="AP31" s="647"/>
      <c r="AQ31" s="647"/>
      <c r="AR31" s="647"/>
      <c r="AS31" s="647"/>
      <c r="AT31" s="647"/>
      <c r="AU31" s="647"/>
      <c r="AV31" s="647"/>
      <c r="AW31" s="647"/>
      <c r="AX31" s="647"/>
      <c r="AY31" s="649"/>
    </row>
    <row r="32" spans="2:51" ht="18.75" customHeight="1" x14ac:dyDescent="0.2">
      <c r="B32" s="247"/>
      <c r="C32" s="247"/>
      <c r="D32" s="247"/>
      <c r="E32" s="247"/>
      <c r="F32" s="247"/>
      <c r="G32" s="247"/>
      <c r="H32" s="247"/>
      <c r="I32" s="247"/>
      <c r="J32" s="650"/>
      <c r="K32" s="651"/>
      <c r="L32" s="651"/>
      <c r="M32" s="651"/>
      <c r="N32" s="651"/>
      <c r="O32" s="651"/>
      <c r="P32" s="65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1"/>
      <c r="AR32" s="651"/>
      <c r="AS32" s="651"/>
      <c r="AT32" s="651"/>
      <c r="AU32" s="651"/>
      <c r="AV32" s="651"/>
      <c r="AW32" s="651"/>
      <c r="AX32" s="651"/>
      <c r="AY32" s="653"/>
    </row>
    <row r="33" spans="2:51" ht="18.75" customHeight="1" x14ac:dyDescent="0.2">
      <c r="B33" s="247"/>
      <c r="C33" s="247"/>
      <c r="D33" s="247"/>
      <c r="E33" s="247"/>
      <c r="F33" s="247"/>
      <c r="G33" s="247"/>
      <c r="H33" s="247"/>
      <c r="I33" s="247"/>
      <c r="J33" s="654"/>
      <c r="K33" s="655"/>
      <c r="L33" s="655"/>
      <c r="M33" s="655"/>
      <c r="N33" s="655"/>
      <c r="O33" s="655"/>
      <c r="P33" s="655"/>
      <c r="Q33" s="655"/>
      <c r="R33" s="655"/>
      <c r="S33" s="655"/>
      <c r="T33" s="655"/>
      <c r="U33" s="655"/>
      <c r="V33" s="655"/>
      <c r="W33" s="655"/>
      <c r="X33" s="655"/>
      <c r="Y33" s="655"/>
      <c r="Z33" s="655"/>
      <c r="AA33" s="655"/>
      <c r="AB33" s="655"/>
      <c r="AC33" s="655"/>
      <c r="AD33" s="655"/>
      <c r="AE33" s="655"/>
      <c r="AF33" s="655"/>
      <c r="AG33" s="655"/>
      <c r="AH33" s="655"/>
      <c r="AI33" s="655"/>
      <c r="AJ33" s="655"/>
      <c r="AK33" s="655"/>
      <c r="AL33" s="655"/>
      <c r="AM33" s="655"/>
      <c r="AN33" s="655"/>
      <c r="AO33" s="655"/>
      <c r="AP33" s="655"/>
      <c r="AQ33" s="655"/>
      <c r="AR33" s="655"/>
      <c r="AS33" s="655"/>
      <c r="AT33" s="655"/>
      <c r="AU33" s="655"/>
      <c r="AV33" s="655"/>
      <c r="AW33" s="655"/>
      <c r="AX33" s="655"/>
      <c r="AY33" s="657"/>
    </row>
    <row r="34" spans="2:51" ht="18.75" customHeight="1" x14ac:dyDescent="0.2">
      <c r="B34" s="658" t="s">
        <v>257</v>
      </c>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c r="AC34" s="658"/>
      <c r="AD34" s="658"/>
      <c r="AE34" s="658"/>
      <c r="AF34" s="658"/>
      <c r="AG34" s="658"/>
      <c r="AH34" s="658"/>
      <c r="AI34" s="658"/>
      <c r="AJ34" s="658"/>
      <c r="AK34" s="658"/>
      <c r="AL34" s="658"/>
      <c r="AM34" s="658"/>
      <c r="AN34" s="658"/>
      <c r="AO34" s="658"/>
      <c r="AP34" s="658"/>
      <c r="AQ34" s="658"/>
      <c r="AR34" s="658"/>
      <c r="AS34" s="658"/>
      <c r="AT34" s="658"/>
      <c r="AU34" s="658"/>
      <c r="AV34" s="658"/>
      <c r="AW34" s="658"/>
      <c r="AX34" s="658"/>
      <c r="AY34" s="658"/>
    </row>
    <row r="35" spans="2:51" ht="18.75" customHeight="1" x14ac:dyDescent="0.2">
      <c r="B35" s="247" t="s">
        <v>207</v>
      </c>
      <c r="C35" s="247"/>
      <c r="D35" s="247"/>
      <c r="E35" s="247"/>
      <c r="F35" s="247"/>
      <c r="G35" s="247"/>
      <c r="H35" s="247"/>
      <c r="I35" s="247"/>
      <c r="J35" s="687"/>
      <c r="K35" s="687"/>
      <c r="L35" s="687"/>
      <c r="M35" s="687"/>
      <c r="N35" s="687"/>
      <c r="O35" s="687"/>
      <c r="P35" s="687"/>
      <c r="Q35" s="687"/>
      <c r="R35" s="687"/>
      <c r="S35" s="687"/>
      <c r="T35" s="687"/>
      <c r="U35" s="687"/>
      <c r="V35" s="687"/>
      <c r="W35" s="687"/>
      <c r="X35" s="687"/>
      <c r="Y35" s="687"/>
      <c r="Z35" s="687"/>
      <c r="AA35" s="687"/>
      <c r="AB35" s="687"/>
      <c r="AC35" s="687"/>
      <c r="AD35" s="687"/>
      <c r="AE35" s="687"/>
      <c r="AF35" s="687"/>
      <c r="AG35" s="687"/>
      <c r="AH35" s="687"/>
      <c r="AI35" s="687"/>
      <c r="AJ35" s="687"/>
      <c r="AK35" s="687"/>
      <c r="AL35" s="687"/>
      <c r="AM35" s="687"/>
      <c r="AN35" s="687"/>
      <c r="AO35" s="687"/>
      <c r="AP35" s="687"/>
      <c r="AQ35" s="687"/>
      <c r="AR35" s="687"/>
      <c r="AS35" s="687"/>
      <c r="AT35" s="687"/>
      <c r="AU35" s="687"/>
      <c r="AV35" s="687"/>
      <c r="AW35" s="687"/>
      <c r="AX35" s="687"/>
      <c r="AY35" s="687"/>
    </row>
    <row r="36" spans="2:51" ht="42.75" customHeight="1" x14ac:dyDescent="0.2">
      <c r="B36" s="688" t="s">
        <v>212</v>
      </c>
      <c r="C36" s="394"/>
      <c r="D36" s="394"/>
      <c r="E36" s="394"/>
      <c r="F36" s="394"/>
      <c r="G36" s="394"/>
      <c r="H36" s="394"/>
      <c r="I36" s="395"/>
      <c r="J36" s="684"/>
      <c r="K36" s="685"/>
      <c r="L36" s="685"/>
      <c r="M36" s="685"/>
      <c r="N36" s="685"/>
      <c r="O36" s="685"/>
      <c r="P36" s="685"/>
      <c r="Q36" s="685"/>
      <c r="R36" s="685"/>
      <c r="S36" s="685"/>
      <c r="T36" s="685"/>
      <c r="U36" s="685"/>
      <c r="V36" s="685"/>
      <c r="W36" s="685"/>
      <c r="X36" s="685"/>
      <c r="Y36" s="685"/>
      <c r="Z36" s="685"/>
      <c r="AA36" s="685"/>
      <c r="AB36" s="685"/>
      <c r="AC36" s="685"/>
      <c r="AD36" s="685"/>
      <c r="AE36" s="685"/>
      <c r="AF36" s="685"/>
      <c r="AG36" s="685"/>
      <c r="AH36" s="685"/>
      <c r="AI36" s="685"/>
      <c r="AJ36" s="685"/>
      <c r="AK36" s="685"/>
      <c r="AL36" s="685"/>
      <c r="AM36" s="685"/>
      <c r="AN36" s="685"/>
      <c r="AO36" s="685"/>
      <c r="AP36" s="685"/>
      <c r="AQ36" s="685"/>
      <c r="AR36" s="685"/>
      <c r="AS36" s="685"/>
      <c r="AT36" s="685"/>
      <c r="AU36" s="685"/>
      <c r="AV36" s="685"/>
      <c r="AW36" s="685"/>
      <c r="AX36" s="685"/>
      <c r="AY36" s="686"/>
    </row>
    <row r="37" spans="2:51" ht="18.75" customHeight="1" x14ac:dyDescent="0.2">
      <c r="B37" s="247" t="s">
        <v>208</v>
      </c>
      <c r="C37" s="247"/>
      <c r="D37" s="247"/>
      <c r="E37" s="247"/>
      <c r="F37" s="247"/>
      <c r="G37" s="247"/>
      <c r="H37" s="247"/>
      <c r="I37" s="247"/>
      <c r="J37" s="398" t="s">
        <v>209</v>
      </c>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8"/>
      <c r="AM37" s="398"/>
      <c r="AN37" s="398"/>
      <c r="AO37" s="398"/>
      <c r="AP37" s="398"/>
      <c r="AQ37" s="398"/>
      <c r="AR37" s="398"/>
      <c r="AS37" s="398"/>
      <c r="AT37" s="398"/>
      <c r="AU37" s="398"/>
      <c r="AV37" s="398"/>
      <c r="AW37" s="398"/>
      <c r="AX37" s="398"/>
      <c r="AY37" s="398"/>
    </row>
    <row r="38" spans="2:51" ht="18.75" customHeight="1" x14ac:dyDescent="0.2">
      <c r="B38" s="247" t="s">
        <v>210</v>
      </c>
      <c r="C38" s="247"/>
      <c r="D38" s="247"/>
      <c r="E38" s="247"/>
      <c r="F38" s="247"/>
      <c r="G38" s="247"/>
      <c r="H38" s="247"/>
      <c r="I38" s="247"/>
      <c r="J38" s="687"/>
      <c r="K38" s="687"/>
      <c r="L38" s="687"/>
      <c r="M38" s="687"/>
      <c r="N38" s="687"/>
      <c r="O38" s="687"/>
      <c r="P38" s="687"/>
      <c r="Q38" s="687"/>
      <c r="R38" s="687"/>
      <c r="S38" s="687"/>
      <c r="T38" s="687"/>
      <c r="U38" s="687"/>
      <c r="V38" s="687"/>
      <c r="W38" s="687"/>
      <c r="X38" s="687"/>
      <c r="Y38" s="687"/>
      <c r="Z38" s="687"/>
      <c r="AA38" s="687"/>
      <c r="AB38" s="687"/>
      <c r="AC38" s="687"/>
      <c r="AD38" s="687"/>
      <c r="AE38" s="687"/>
      <c r="AF38" s="687"/>
      <c r="AG38" s="687"/>
      <c r="AH38" s="687"/>
      <c r="AI38" s="687"/>
      <c r="AJ38" s="687"/>
      <c r="AK38" s="687"/>
      <c r="AL38" s="687"/>
      <c r="AM38" s="687"/>
      <c r="AN38" s="687"/>
      <c r="AO38" s="687"/>
      <c r="AP38" s="687"/>
      <c r="AQ38" s="687"/>
      <c r="AR38" s="687"/>
      <c r="AS38" s="687"/>
      <c r="AT38" s="687"/>
      <c r="AU38" s="687"/>
      <c r="AV38" s="687"/>
      <c r="AW38" s="687"/>
      <c r="AX38" s="687"/>
      <c r="AY38" s="687"/>
    </row>
    <row r="39" spans="2:51" ht="18.75" customHeight="1" x14ac:dyDescent="0.2">
      <c r="B39" s="247" t="s">
        <v>211</v>
      </c>
      <c r="C39" s="247"/>
      <c r="D39" s="247"/>
      <c r="E39" s="247"/>
      <c r="F39" s="247"/>
      <c r="G39" s="247"/>
      <c r="H39" s="247"/>
      <c r="I39" s="247"/>
      <c r="J39" s="646"/>
      <c r="K39" s="647"/>
      <c r="L39" s="647"/>
      <c r="M39" s="647"/>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47"/>
      <c r="AL39" s="647"/>
      <c r="AM39" s="647"/>
      <c r="AN39" s="647"/>
      <c r="AO39" s="647"/>
      <c r="AP39" s="647"/>
      <c r="AQ39" s="647"/>
      <c r="AR39" s="647"/>
      <c r="AS39" s="647"/>
      <c r="AT39" s="647"/>
      <c r="AU39" s="647"/>
      <c r="AV39" s="647"/>
      <c r="AW39" s="647"/>
      <c r="AX39" s="647"/>
      <c r="AY39" s="649"/>
    </row>
    <row r="40" spans="2:51" ht="18.75" customHeight="1" x14ac:dyDescent="0.2">
      <c r="B40" s="247"/>
      <c r="C40" s="247"/>
      <c r="D40" s="247"/>
      <c r="E40" s="247"/>
      <c r="F40" s="247"/>
      <c r="G40" s="247"/>
      <c r="H40" s="247"/>
      <c r="I40" s="247"/>
      <c r="J40" s="650"/>
      <c r="K40" s="651"/>
      <c r="L40" s="651"/>
      <c r="M40" s="651"/>
      <c r="N40" s="651"/>
      <c r="O40" s="651"/>
      <c r="P40" s="651"/>
      <c r="Q40" s="651"/>
      <c r="R40" s="651"/>
      <c r="S40" s="651"/>
      <c r="T40" s="651"/>
      <c r="U40" s="651"/>
      <c r="V40" s="651"/>
      <c r="W40" s="651"/>
      <c r="X40" s="651"/>
      <c r="Y40" s="651"/>
      <c r="Z40" s="651"/>
      <c r="AA40" s="651"/>
      <c r="AB40" s="651"/>
      <c r="AC40" s="651"/>
      <c r="AD40" s="651"/>
      <c r="AE40" s="651"/>
      <c r="AF40" s="651"/>
      <c r="AG40" s="651"/>
      <c r="AH40" s="651"/>
      <c r="AI40" s="651"/>
      <c r="AJ40" s="651"/>
      <c r="AK40" s="651"/>
      <c r="AL40" s="651"/>
      <c r="AM40" s="651"/>
      <c r="AN40" s="651"/>
      <c r="AO40" s="651"/>
      <c r="AP40" s="651"/>
      <c r="AQ40" s="651"/>
      <c r="AR40" s="651"/>
      <c r="AS40" s="651"/>
      <c r="AT40" s="651"/>
      <c r="AU40" s="651"/>
      <c r="AV40" s="651"/>
      <c r="AW40" s="651"/>
      <c r="AX40" s="651"/>
      <c r="AY40" s="653"/>
    </row>
    <row r="41" spans="2:51" ht="18.75" customHeight="1" x14ac:dyDescent="0.2">
      <c r="B41" s="247"/>
      <c r="C41" s="247"/>
      <c r="D41" s="247"/>
      <c r="E41" s="247"/>
      <c r="F41" s="247"/>
      <c r="G41" s="247"/>
      <c r="H41" s="247"/>
      <c r="I41" s="247"/>
      <c r="J41" s="654"/>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655"/>
      <c r="AO41" s="655"/>
      <c r="AP41" s="655"/>
      <c r="AQ41" s="655"/>
      <c r="AR41" s="655"/>
      <c r="AS41" s="655"/>
      <c r="AT41" s="655"/>
      <c r="AU41" s="655"/>
      <c r="AV41" s="655"/>
      <c r="AW41" s="655"/>
      <c r="AX41" s="655"/>
      <c r="AY41" s="657"/>
    </row>
    <row r="42" spans="2:51" ht="18.75" customHeight="1" x14ac:dyDescent="0.2">
      <c r="B42" s="658" t="s">
        <v>258</v>
      </c>
      <c r="C42" s="658"/>
      <c r="D42" s="658"/>
      <c r="E42" s="658"/>
      <c r="F42" s="658"/>
      <c r="G42" s="658"/>
      <c r="H42" s="658"/>
      <c r="I42" s="658"/>
      <c r="J42" s="658"/>
      <c r="K42" s="658"/>
      <c r="L42" s="658"/>
      <c r="M42" s="658"/>
      <c r="N42" s="658"/>
      <c r="O42" s="658"/>
      <c r="P42" s="658"/>
      <c r="Q42" s="658"/>
      <c r="R42" s="658"/>
      <c r="S42" s="658"/>
      <c r="T42" s="658"/>
      <c r="U42" s="658"/>
      <c r="V42" s="658"/>
      <c r="W42" s="658"/>
      <c r="X42" s="658"/>
      <c r="Y42" s="658"/>
      <c r="Z42" s="658"/>
      <c r="AA42" s="658"/>
      <c r="AB42" s="658"/>
      <c r="AC42" s="658"/>
      <c r="AD42" s="658"/>
      <c r="AE42" s="658"/>
      <c r="AF42" s="658"/>
      <c r="AG42" s="658"/>
      <c r="AH42" s="658"/>
      <c r="AI42" s="658"/>
      <c r="AJ42" s="658"/>
      <c r="AK42" s="658"/>
      <c r="AL42" s="658"/>
      <c r="AM42" s="658"/>
      <c r="AN42" s="658"/>
      <c r="AO42" s="658"/>
      <c r="AP42" s="658"/>
      <c r="AQ42" s="658"/>
      <c r="AR42" s="658"/>
      <c r="AS42" s="658"/>
      <c r="AT42" s="658"/>
      <c r="AU42" s="658"/>
      <c r="AV42" s="658"/>
      <c r="AW42" s="658"/>
      <c r="AX42" s="658"/>
      <c r="AY42" s="658"/>
    </row>
    <row r="43" spans="2:51" ht="18.75" customHeight="1" x14ac:dyDescent="0.2">
      <c r="B43" s="247" t="s">
        <v>207</v>
      </c>
      <c r="C43" s="247"/>
      <c r="D43" s="247"/>
      <c r="E43" s="247"/>
      <c r="F43" s="247"/>
      <c r="G43" s="247"/>
      <c r="H43" s="247"/>
      <c r="I43" s="247"/>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c r="AH43" s="495"/>
      <c r="AI43" s="495"/>
      <c r="AJ43" s="495"/>
      <c r="AK43" s="495"/>
      <c r="AL43" s="495"/>
      <c r="AM43" s="495"/>
      <c r="AN43" s="495"/>
      <c r="AO43" s="495"/>
      <c r="AP43" s="495"/>
      <c r="AQ43" s="495"/>
      <c r="AR43" s="495"/>
      <c r="AS43" s="495"/>
      <c r="AT43" s="495"/>
      <c r="AU43" s="495"/>
      <c r="AV43" s="495"/>
      <c r="AW43" s="495"/>
      <c r="AX43" s="495"/>
      <c r="AY43" s="495"/>
    </row>
    <row r="44" spans="2:51" ht="18.75" customHeight="1" x14ac:dyDescent="0.2">
      <c r="B44" s="247" t="s">
        <v>208</v>
      </c>
      <c r="C44" s="247"/>
      <c r="D44" s="247"/>
      <c r="E44" s="247"/>
      <c r="F44" s="247"/>
      <c r="G44" s="247"/>
      <c r="H44" s="247"/>
      <c r="I44" s="247"/>
      <c r="J44" s="659" t="s">
        <v>209</v>
      </c>
      <c r="K44" s="659"/>
      <c r="L44" s="659"/>
      <c r="M44" s="659"/>
      <c r="N44" s="659"/>
      <c r="O44" s="659"/>
      <c r="P44" s="659"/>
      <c r="Q44" s="659"/>
      <c r="R44" s="659"/>
      <c r="S44" s="659"/>
      <c r="T44" s="659"/>
      <c r="U44" s="659"/>
      <c r="V44" s="659"/>
      <c r="W44" s="659"/>
      <c r="X44" s="659"/>
      <c r="Y44" s="659"/>
      <c r="Z44" s="659"/>
      <c r="AA44" s="659"/>
      <c r="AB44" s="659"/>
      <c r="AC44" s="659"/>
      <c r="AD44" s="659"/>
      <c r="AE44" s="659"/>
      <c r="AF44" s="659"/>
      <c r="AG44" s="659"/>
      <c r="AH44" s="659"/>
      <c r="AI44" s="659"/>
      <c r="AJ44" s="659"/>
      <c r="AK44" s="659"/>
      <c r="AL44" s="659"/>
      <c r="AM44" s="659"/>
      <c r="AN44" s="659"/>
      <c r="AO44" s="659"/>
      <c r="AP44" s="659"/>
      <c r="AQ44" s="659"/>
      <c r="AR44" s="659"/>
      <c r="AS44" s="659"/>
      <c r="AT44" s="659"/>
      <c r="AU44" s="659"/>
      <c r="AV44" s="659"/>
      <c r="AW44" s="659"/>
      <c r="AX44" s="659"/>
      <c r="AY44" s="659"/>
    </row>
    <row r="45" spans="2:51" ht="18.75" customHeight="1" x14ac:dyDescent="0.2">
      <c r="B45" s="247" t="s">
        <v>210</v>
      </c>
      <c r="C45" s="247"/>
      <c r="D45" s="247"/>
      <c r="E45" s="247"/>
      <c r="F45" s="247"/>
      <c r="G45" s="247"/>
      <c r="H45" s="247"/>
      <c r="I45" s="247"/>
      <c r="J45" s="661"/>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2"/>
      <c r="AL45" s="662"/>
      <c r="AM45" s="662"/>
      <c r="AN45" s="662"/>
      <c r="AO45" s="662"/>
      <c r="AP45" s="662"/>
      <c r="AQ45" s="662"/>
      <c r="AR45" s="662"/>
      <c r="AS45" s="662"/>
      <c r="AT45" s="662"/>
      <c r="AU45" s="662"/>
      <c r="AV45" s="662"/>
      <c r="AW45" s="662"/>
      <c r="AX45" s="662"/>
      <c r="AY45" s="663"/>
    </row>
    <row r="46" spans="2:51" ht="18.75" customHeight="1" x14ac:dyDescent="0.2">
      <c r="B46" s="247" t="s">
        <v>211</v>
      </c>
      <c r="C46" s="247"/>
      <c r="D46" s="247"/>
      <c r="E46" s="247"/>
      <c r="F46" s="247"/>
      <c r="G46" s="247"/>
      <c r="H46" s="247"/>
      <c r="I46" s="247"/>
      <c r="J46" s="646"/>
      <c r="K46" s="647"/>
      <c r="L46" s="647"/>
      <c r="M46" s="647"/>
      <c r="N46" s="647"/>
      <c r="O46" s="647"/>
      <c r="P46" s="647"/>
      <c r="Q46" s="647"/>
      <c r="R46" s="648"/>
      <c r="S46" s="647"/>
      <c r="T46" s="647"/>
      <c r="U46" s="647"/>
      <c r="V46" s="647"/>
      <c r="W46" s="647"/>
      <c r="X46" s="648"/>
      <c r="Y46" s="647"/>
      <c r="Z46" s="647"/>
      <c r="AA46" s="647"/>
      <c r="AB46" s="647"/>
      <c r="AC46" s="647"/>
      <c r="AD46" s="647"/>
      <c r="AE46" s="647"/>
      <c r="AF46" s="647"/>
      <c r="AG46" s="647"/>
      <c r="AH46" s="647"/>
      <c r="AI46" s="647"/>
      <c r="AJ46" s="647"/>
      <c r="AK46" s="647"/>
      <c r="AL46" s="647"/>
      <c r="AM46" s="647"/>
      <c r="AN46" s="647"/>
      <c r="AO46" s="647"/>
      <c r="AP46" s="647"/>
      <c r="AQ46" s="647"/>
      <c r="AR46" s="647"/>
      <c r="AS46" s="647"/>
      <c r="AT46" s="647"/>
      <c r="AU46" s="647"/>
      <c r="AV46" s="647"/>
      <c r="AW46" s="647"/>
      <c r="AX46" s="647"/>
      <c r="AY46" s="649"/>
    </row>
    <row r="47" spans="2:51" ht="18.75" customHeight="1" x14ac:dyDescent="0.2">
      <c r="B47" s="247"/>
      <c r="C47" s="247"/>
      <c r="D47" s="247"/>
      <c r="E47" s="247"/>
      <c r="F47" s="247"/>
      <c r="G47" s="247"/>
      <c r="H47" s="247"/>
      <c r="I47" s="247"/>
      <c r="J47" s="650"/>
      <c r="K47" s="651"/>
      <c r="L47" s="651"/>
      <c r="M47" s="651"/>
      <c r="N47" s="651"/>
      <c r="O47" s="651"/>
      <c r="P47" s="651"/>
      <c r="Q47" s="651"/>
      <c r="R47" s="652"/>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c r="AP47" s="651"/>
      <c r="AQ47" s="651"/>
      <c r="AR47" s="651"/>
      <c r="AS47" s="651"/>
      <c r="AT47" s="651"/>
      <c r="AU47" s="651"/>
      <c r="AV47" s="651"/>
      <c r="AW47" s="651"/>
      <c r="AX47" s="651"/>
      <c r="AY47" s="653"/>
    </row>
    <row r="48" spans="2:51" ht="18.75" customHeight="1" x14ac:dyDescent="0.2">
      <c r="B48" s="247"/>
      <c r="C48" s="247"/>
      <c r="D48" s="247"/>
      <c r="E48" s="247"/>
      <c r="F48" s="247"/>
      <c r="G48" s="247"/>
      <c r="H48" s="247"/>
      <c r="I48" s="247"/>
      <c r="J48" s="654"/>
      <c r="K48" s="655"/>
      <c r="L48" s="655"/>
      <c r="M48" s="655"/>
      <c r="N48" s="655"/>
      <c r="O48" s="655"/>
      <c r="P48" s="655"/>
      <c r="Q48" s="655"/>
      <c r="R48" s="656"/>
      <c r="S48" s="655"/>
      <c r="T48" s="655"/>
      <c r="U48" s="655"/>
      <c r="V48" s="655"/>
      <c r="W48" s="655"/>
      <c r="X48" s="655"/>
      <c r="Y48" s="655"/>
      <c r="Z48" s="655"/>
      <c r="AA48" s="655"/>
      <c r="AB48" s="655"/>
      <c r="AC48" s="655"/>
      <c r="AD48" s="655"/>
      <c r="AE48" s="655"/>
      <c r="AF48" s="655"/>
      <c r="AG48" s="655"/>
      <c r="AH48" s="655"/>
      <c r="AI48" s="655"/>
      <c r="AJ48" s="655"/>
      <c r="AK48" s="655"/>
      <c r="AL48" s="655"/>
      <c r="AM48" s="655"/>
      <c r="AN48" s="655"/>
      <c r="AO48" s="655"/>
      <c r="AP48" s="655"/>
      <c r="AQ48" s="655"/>
      <c r="AR48" s="655"/>
      <c r="AS48" s="655"/>
      <c r="AT48" s="655"/>
      <c r="AU48" s="655"/>
      <c r="AV48" s="655"/>
      <c r="AW48" s="655"/>
      <c r="AX48" s="655"/>
      <c r="AY48" s="657"/>
    </row>
    <row r="49" spans="2:52" ht="18.75" customHeight="1" x14ac:dyDescent="0.2">
      <c r="B49" s="681" t="s">
        <v>213</v>
      </c>
      <c r="C49" s="682"/>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82"/>
      <c r="AH49" s="682"/>
      <c r="AI49" s="682"/>
      <c r="AJ49" s="682"/>
      <c r="AK49" s="682"/>
      <c r="AL49" s="682"/>
      <c r="AM49" s="682"/>
      <c r="AN49" s="682"/>
      <c r="AO49" s="682"/>
      <c r="AP49" s="682"/>
      <c r="AQ49" s="682"/>
      <c r="AR49" s="682"/>
      <c r="AS49" s="682"/>
      <c r="AT49" s="682"/>
      <c r="AU49" s="682"/>
      <c r="AV49" s="682"/>
      <c r="AW49" s="682"/>
      <c r="AX49" s="682"/>
      <c r="AY49" s="683"/>
    </row>
    <row r="50" spans="2:52" ht="18.75" customHeight="1" x14ac:dyDescent="0.2">
      <c r="B50" s="393" t="s">
        <v>214</v>
      </c>
      <c r="C50" s="394"/>
      <c r="D50" s="394"/>
      <c r="E50" s="394"/>
      <c r="F50" s="394"/>
      <c r="G50" s="394"/>
      <c r="H50" s="394"/>
      <c r="I50" s="395"/>
      <c r="J50" s="684"/>
      <c r="K50" s="685"/>
      <c r="L50" s="685"/>
      <c r="M50" s="685"/>
      <c r="N50" s="685"/>
      <c r="O50" s="685"/>
      <c r="P50" s="685"/>
      <c r="Q50" s="685"/>
      <c r="R50" s="685"/>
      <c r="S50" s="685"/>
      <c r="T50" s="685"/>
      <c r="U50" s="685"/>
      <c r="V50" s="685"/>
      <c r="W50" s="685"/>
      <c r="X50" s="685"/>
      <c r="Y50" s="685"/>
      <c r="Z50" s="685"/>
      <c r="AA50" s="685"/>
      <c r="AB50" s="685"/>
      <c r="AC50" s="685"/>
      <c r="AD50" s="685"/>
      <c r="AE50" s="685"/>
      <c r="AF50" s="685"/>
      <c r="AG50" s="685"/>
      <c r="AH50" s="685"/>
      <c r="AI50" s="685"/>
      <c r="AJ50" s="685"/>
      <c r="AK50" s="685"/>
      <c r="AL50" s="685"/>
      <c r="AM50" s="685"/>
      <c r="AN50" s="685"/>
      <c r="AO50" s="685"/>
      <c r="AP50" s="685"/>
      <c r="AQ50" s="685"/>
      <c r="AR50" s="685"/>
      <c r="AS50" s="685"/>
      <c r="AT50" s="685"/>
      <c r="AU50" s="685"/>
      <c r="AV50" s="685"/>
      <c r="AW50" s="685"/>
      <c r="AX50" s="685"/>
      <c r="AY50" s="686"/>
    </row>
    <row r="51" spans="2:52" ht="18.75" customHeight="1" x14ac:dyDescent="0.2">
      <c r="B51" s="337" t="s">
        <v>208</v>
      </c>
      <c r="C51" s="338"/>
      <c r="D51" s="338"/>
      <c r="E51" s="338"/>
      <c r="F51" s="338"/>
      <c r="G51" s="338"/>
      <c r="H51" s="338"/>
      <c r="I51" s="339"/>
      <c r="J51" s="698" t="s">
        <v>215</v>
      </c>
      <c r="K51" s="699"/>
      <c r="L51" s="699"/>
      <c r="M51" s="700">
        <v>7000</v>
      </c>
      <c r="N51" s="700"/>
      <c r="O51" s="700"/>
      <c r="P51" s="142" t="s">
        <v>19</v>
      </c>
      <c r="Q51" s="701" t="s">
        <v>216</v>
      </c>
      <c r="R51" s="701"/>
      <c r="S51" s="701"/>
      <c r="T51" s="701"/>
      <c r="U51" s="701"/>
      <c r="V51" s="701"/>
      <c r="W51" s="701"/>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4"/>
      <c r="AZ51" s="136"/>
    </row>
    <row r="52" spans="2:52" ht="18.75" customHeight="1" x14ac:dyDescent="0.2">
      <c r="B52" s="342"/>
      <c r="C52" s="343"/>
      <c r="D52" s="343"/>
      <c r="E52" s="343"/>
      <c r="F52" s="343"/>
      <c r="G52" s="343"/>
      <c r="H52" s="343"/>
      <c r="I52" s="344"/>
      <c r="J52" s="698" t="s">
        <v>217</v>
      </c>
      <c r="K52" s="699"/>
      <c r="L52" s="699"/>
      <c r="M52" s="700">
        <v>7000</v>
      </c>
      <c r="N52" s="700"/>
      <c r="O52" s="700"/>
      <c r="P52" s="142" t="s">
        <v>19</v>
      </c>
      <c r="Q52" s="701" t="s">
        <v>218</v>
      </c>
      <c r="R52" s="701"/>
      <c r="S52" s="701"/>
      <c r="T52" s="701"/>
      <c r="U52" s="701"/>
      <c r="V52" s="701"/>
      <c r="W52" s="701"/>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4"/>
      <c r="AZ52" s="136"/>
    </row>
    <row r="53" spans="2:52" ht="18.75" customHeight="1" x14ac:dyDescent="0.2">
      <c r="B53" s="337" t="s">
        <v>211</v>
      </c>
      <c r="C53" s="338"/>
      <c r="D53" s="338"/>
      <c r="E53" s="338"/>
      <c r="F53" s="338"/>
      <c r="G53" s="338"/>
      <c r="H53" s="338"/>
      <c r="I53" s="339"/>
      <c r="J53" s="689"/>
      <c r="K53" s="690"/>
      <c r="L53" s="690"/>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690"/>
      <c r="AM53" s="690"/>
      <c r="AN53" s="690"/>
      <c r="AO53" s="690"/>
      <c r="AP53" s="690"/>
      <c r="AQ53" s="690"/>
      <c r="AR53" s="690"/>
      <c r="AS53" s="690"/>
      <c r="AT53" s="690"/>
      <c r="AU53" s="690"/>
      <c r="AV53" s="690"/>
      <c r="AW53" s="690"/>
      <c r="AX53" s="690"/>
      <c r="AY53" s="691"/>
      <c r="AZ53" s="136"/>
    </row>
    <row r="54" spans="2:52" ht="18.75" customHeight="1" x14ac:dyDescent="0.2">
      <c r="B54" s="397"/>
      <c r="C54" s="359"/>
      <c r="D54" s="359"/>
      <c r="E54" s="359"/>
      <c r="F54" s="359"/>
      <c r="G54" s="359"/>
      <c r="H54" s="359"/>
      <c r="I54" s="435"/>
      <c r="J54" s="692"/>
      <c r="K54" s="693"/>
      <c r="L54" s="693"/>
      <c r="M54" s="693"/>
      <c r="N54" s="693"/>
      <c r="O54" s="693"/>
      <c r="P54" s="693"/>
      <c r="Q54" s="693"/>
      <c r="R54" s="693"/>
      <c r="S54" s="693"/>
      <c r="T54" s="693"/>
      <c r="U54" s="693"/>
      <c r="V54" s="693"/>
      <c r="W54" s="693"/>
      <c r="X54" s="693"/>
      <c r="Y54" s="693"/>
      <c r="Z54" s="693"/>
      <c r="AA54" s="693"/>
      <c r="AB54" s="693"/>
      <c r="AC54" s="693"/>
      <c r="AD54" s="693"/>
      <c r="AE54" s="693"/>
      <c r="AF54" s="693"/>
      <c r="AG54" s="693"/>
      <c r="AH54" s="693"/>
      <c r="AI54" s="693"/>
      <c r="AJ54" s="693"/>
      <c r="AK54" s="693"/>
      <c r="AL54" s="693"/>
      <c r="AM54" s="693"/>
      <c r="AN54" s="693"/>
      <c r="AO54" s="693"/>
      <c r="AP54" s="693"/>
      <c r="AQ54" s="693"/>
      <c r="AR54" s="693"/>
      <c r="AS54" s="693"/>
      <c r="AT54" s="693"/>
      <c r="AU54" s="693"/>
      <c r="AV54" s="693"/>
      <c r="AW54" s="693"/>
      <c r="AX54" s="693"/>
      <c r="AY54" s="694"/>
      <c r="AZ54" s="136"/>
    </row>
    <row r="55" spans="2:52" ht="18.75" customHeight="1" x14ac:dyDescent="0.2">
      <c r="B55" s="342"/>
      <c r="C55" s="343"/>
      <c r="D55" s="343"/>
      <c r="E55" s="343"/>
      <c r="F55" s="343"/>
      <c r="G55" s="343"/>
      <c r="H55" s="343"/>
      <c r="I55" s="344"/>
      <c r="J55" s="695"/>
      <c r="K55" s="696"/>
      <c r="L55" s="696"/>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6"/>
      <c r="AP55" s="696"/>
      <c r="AQ55" s="696"/>
      <c r="AR55" s="696"/>
      <c r="AS55" s="696"/>
      <c r="AT55" s="696"/>
      <c r="AU55" s="696"/>
      <c r="AV55" s="696"/>
      <c r="AW55" s="696"/>
      <c r="AX55" s="696"/>
      <c r="AY55" s="697"/>
      <c r="AZ55" s="136"/>
    </row>
    <row r="56" spans="2:52" ht="18.75" customHeight="1" x14ac:dyDescent="0.2">
      <c r="B56" s="681" t="s">
        <v>219</v>
      </c>
      <c r="C56" s="682"/>
      <c r="D56" s="682"/>
      <c r="E56" s="682"/>
      <c r="F56" s="682"/>
      <c r="G56" s="682"/>
      <c r="H56" s="682"/>
      <c r="I56" s="682"/>
      <c r="J56" s="682"/>
      <c r="K56" s="682"/>
      <c r="L56" s="682"/>
      <c r="M56" s="682"/>
      <c r="N56" s="682"/>
      <c r="O56" s="682"/>
      <c r="P56" s="682"/>
      <c r="Q56" s="682"/>
      <c r="R56" s="682"/>
      <c r="S56" s="682"/>
      <c r="T56" s="682"/>
      <c r="U56" s="682"/>
      <c r="V56" s="682"/>
      <c r="W56" s="682"/>
      <c r="X56" s="682"/>
      <c r="Y56" s="682"/>
      <c r="Z56" s="682"/>
      <c r="AA56" s="682"/>
      <c r="AB56" s="682"/>
      <c r="AC56" s="682"/>
      <c r="AD56" s="682"/>
      <c r="AE56" s="682"/>
      <c r="AF56" s="682"/>
      <c r="AG56" s="682"/>
      <c r="AH56" s="682"/>
      <c r="AI56" s="682"/>
      <c r="AJ56" s="682"/>
      <c r="AK56" s="682"/>
      <c r="AL56" s="682"/>
      <c r="AM56" s="682"/>
      <c r="AN56" s="682"/>
      <c r="AO56" s="682"/>
      <c r="AP56" s="682"/>
      <c r="AQ56" s="682"/>
      <c r="AR56" s="682"/>
      <c r="AS56" s="682"/>
      <c r="AT56" s="682"/>
      <c r="AU56" s="682"/>
      <c r="AV56" s="682"/>
      <c r="AW56" s="682"/>
      <c r="AX56" s="682"/>
      <c r="AY56" s="683"/>
    </row>
    <row r="57" spans="2:52" ht="26.25" customHeight="1" x14ac:dyDescent="0.2">
      <c r="B57" s="689"/>
      <c r="C57" s="690"/>
      <c r="D57" s="690"/>
      <c r="E57" s="690"/>
      <c r="F57" s="690"/>
      <c r="G57" s="690"/>
      <c r="H57" s="690"/>
      <c r="I57" s="690"/>
      <c r="J57" s="690"/>
      <c r="K57" s="690"/>
      <c r="L57" s="690"/>
      <c r="M57" s="690"/>
      <c r="N57" s="690"/>
      <c r="O57" s="690"/>
      <c r="P57" s="690"/>
      <c r="Q57" s="690"/>
      <c r="R57" s="690"/>
      <c r="S57" s="690"/>
      <c r="T57" s="690"/>
      <c r="U57" s="690"/>
      <c r="V57" s="690"/>
      <c r="W57" s="690"/>
      <c r="X57" s="690"/>
      <c r="Y57" s="690"/>
      <c r="Z57" s="690"/>
      <c r="AA57" s="690"/>
      <c r="AB57" s="690"/>
      <c r="AC57" s="690"/>
      <c r="AD57" s="690"/>
      <c r="AE57" s="690"/>
      <c r="AF57" s="690"/>
      <c r="AG57" s="690"/>
      <c r="AH57" s="690"/>
      <c r="AI57" s="690"/>
      <c r="AJ57" s="690"/>
      <c r="AK57" s="690"/>
      <c r="AL57" s="690"/>
      <c r="AM57" s="690"/>
      <c r="AN57" s="690"/>
      <c r="AO57" s="690"/>
      <c r="AP57" s="690"/>
      <c r="AQ57" s="690"/>
      <c r="AR57" s="690"/>
      <c r="AS57" s="690"/>
      <c r="AT57" s="690"/>
      <c r="AU57" s="690"/>
      <c r="AV57" s="690"/>
      <c r="AW57" s="690"/>
      <c r="AX57" s="690"/>
      <c r="AY57" s="691"/>
    </row>
    <row r="58" spans="2:52" ht="26.25" customHeight="1" x14ac:dyDescent="0.2">
      <c r="B58" s="692"/>
      <c r="C58" s="693"/>
      <c r="D58" s="693"/>
      <c r="E58" s="693"/>
      <c r="F58" s="693"/>
      <c r="G58" s="693"/>
      <c r="H58" s="693"/>
      <c r="I58" s="693"/>
      <c r="J58" s="693"/>
      <c r="K58" s="693"/>
      <c r="L58" s="693"/>
      <c r="M58" s="693"/>
      <c r="N58" s="693"/>
      <c r="O58" s="693"/>
      <c r="P58" s="693"/>
      <c r="Q58" s="693"/>
      <c r="R58" s="693"/>
      <c r="S58" s="693"/>
      <c r="T58" s="693"/>
      <c r="U58" s="693"/>
      <c r="V58" s="693"/>
      <c r="W58" s="693"/>
      <c r="X58" s="693"/>
      <c r="Y58" s="693"/>
      <c r="Z58" s="693"/>
      <c r="AA58" s="693"/>
      <c r="AB58" s="693"/>
      <c r="AC58" s="693"/>
      <c r="AD58" s="693"/>
      <c r="AE58" s="693"/>
      <c r="AF58" s="693"/>
      <c r="AG58" s="693"/>
      <c r="AH58" s="693"/>
      <c r="AI58" s="693"/>
      <c r="AJ58" s="693"/>
      <c r="AK58" s="693"/>
      <c r="AL58" s="693"/>
      <c r="AM58" s="693"/>
      <c r="AN58" s="693"/>
      <c r="AO58" s="693"/>
      <c r="AP58" s="693"/>
      <c r="AQ58" s="693"/>
      <c r="AR58" s="693"/>
      <c r="AS58" s="693"/>
      <c r="AT58" s="693"/>
      <c r="AU58" s="693"/>
      <c r="AV58" s="693"/>
      <c r="AW58" s="693"/>
      <c r="AX58" s="693"/>
      <c r="AY58" s="694"/>
    </row>
    <row r="59" spans="2:52" ht="26.25" customHeight="1" x14ac:dyDescent="0.2">
      <c r="B59" s="695"/>
      <c r="C59" s="696"/>
      <c r="D59" s="696"/>
      <c r="E59" s="696"/>
      <c r="F59" s="696"/>
      <c r="G59" s="696"/>
      <c r="H59" s="696"/>
      <c r="I59" s="696"/>
      <c r="J59" s="696"/>
      <c r="K59" s="696"/>
      <c r="L59" s="696"/>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6"/>
      <c r="AP59" s="696"/>
      <c r="AQ59" s="696"/>
      <c r="AR59" s="696"/>
      <c r="AS59" s="696"/>
      <c r="AT59" s="696"/>
      <c r="AU59" s="696"/>
      <c r="AV59" s="696"/>
      <c r="AW59" s="696"/>
      <c r="AX59" s="696"/>
      <c r="AY59" s="697"/>
    </row>
    <row r="60" spans="2:52" ht="18.75" customHeight="1" x14ac:dyDescent="0.2"/>
    <row r="61" spans="2:52" ht="18.75" customHeight="1" x14ac:dyDescent="0.2"/>
    <row r="62" spans="2:52" ht="18.75" customHeight="1" x14ac:dyDescent="0.2"/>
    <row r="63" spans="2:52" ht="18.75" customHeight="1" x14ac:dyDescent="0.2"/>
    <row r="64" spans="2:52"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sheetData>
  <sheetProtection algorithmName="SHA-512" hashValue="xMyITiR5jIHZwpyDarzcHkFf8VwhHU0YI6owDRpJsh9noU44uq7e8+x3uD+9tRsGDuUinQlvm6J/E2HZchSCzA==" saltValue="yU9EexihN6AonkNQ1qXP/Q==" spinCount="100000" sheet="1" formatCells="0" formatRows="0" selectLockedCells="1"/>
  <mergeCells count="72">
    <mergeCell ref="B57:AY59"/>
    <mergeCell ref="B51:I52"/>
    <mergeCell ref="J51:L51"/>
    <mergeCell ref="M51:O51"/>
    <mergeCell ref="Q51:W51"/>
    <mergeCell ref="J52:L52"/>
    <mergeCell ref="M52:O52"/>
    <mergeCell ref="Q52:W52"/>
    <mergeCell ref="B53:I55"/>
    <mergeCell ref="J53:AY55"/>
    <mergeCell ref="B56:AY56"/>
    <mergeCell ref="B31:I33"/>
    <mergeCell ref="J31:AY33"/>
    <mergeCell ref="B50:I50"/>
    <mergeCell ref="J50:AY50"/>
    <mergeCell ref="B34:AY34"/>
    <mergeCell ref="B35:I35"/>
    <mergeCell ref="J35:AY35"/>
    <mergeCell ref="B36:I36"/>
    <mergeCell ref="J36:AY36"/>
    <mergeCell ref="B37:I37"/>
    <mergeCell ref="J37:AY37"/>
    <mergeCell ref="B38:I38"/>
    <mergeCell ref="J38:AY38"/>
    <mergeCell ref="B39:I41"/>
    <mergeCell ref="J39:AY41"/>
    <mergeCell ref="B49:AY49"/>
    <mergeCell ref="B26:AY26"/>
    <mergeCell ref="B28:I28"/>
    <mergeCell ref="J28:AY28"/>
    <mergeCell ref="B29:I29"/>
    <mergeCell ref="J29:AY29"/>
    <mergeCell ref="B27:AY27"/>
    <mergeCell ref="B18:F20"/>
    <mergeCell ref="G18:G20"/>
    <mergeCell ref="H18:AY20"/>
    <mergeCell ref="B22:F22"/>
    <mergeCell ref="H22:AY22"/>
    <mergeCell ref="AM1:AQ1"/>
    <mergeCell ref="AR1:AY1"/>
    <mergeCell ref="AM2:AQ2"/>
    <mergeCell ref="AR2:AY2"/>
    <mergeCell ref="AC4:AD4"/>
    <mergeCell ref="AE4:AH4"/>
    <mergeCell ref="AJ4:AL4"/>
    <mergeCell ref="AM4:AO4"/>
    <mergeCell ref="AP4:AQ4"/>
    <mergeCell ref="AR4:AT4"/>
    <mergeCell ref="AV4:AX4"/>
    <mergeCell ref="B6:O6"/>
    <mergeCell ref="B7:K7"/>
    <mergeCell ref="I8:M8"/>
    <mergeCell ref="N8:O8"/>
    <mergeCell ref="B45:I45"/>
    <mergeCell ref="J45:AY45"/>
    <mergeCell ref="AC11:AF11"/>
    <mergeCell ref="AC10:AH10"/>
    <mergeCell ref="AH11:AY11"/>
    <mergeCell ref="AC12:AF12"/>
    <mergeCell ref="AH12:AY12"/>
    <mergeCell ref="AC13:AF13"/>
    <mergeCell ref="AH13:AY13"/>
    <mergeCell ref="B30:I30"/>
    <mergeCell ref="J30:AY30"/>
    <mergeCell ref="A15:AZ16"/>
    <mergeCell ref="B46:I48"/>
    <mergeCell ref="J46:AY48"/>
    <mergeCell ref="B42:AY42"/>
    <mergeCell ref="B43:I43"/>
    <mergeCell ref="J43:AY43"/>
    <mergeCell ref="B44:I44"/>
    <mergeCell ref="J44:AY44"/>
  </mergeCells>
  <phoneticPr fontId="1"/>
  <printOptions horizontalCentered="1" verticalCentered="1"/>
  <pageMargins left="0.11811023622047245" right="0" top="0" bottom="0"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経費1-1(新規)</vt:lpstr>
      <vt:lpstr>経費2B</vt:lpstr>
      <vt:lpstr>経費2B別紙(算出根拠)</vt:lpstr>
      <vt:lpstr>経費3B</vt:lpstr>
      <vt:lpstr>経費6</vt:lpstr>
      <vt:lpstr>'経費1-1(新規)'!Print_Area</vt:lpstr>
      <vt:lpstr>経費2B!Print_Area</vt:lpstr>
      <vt:lpstr>経費3B!Print_Area</vt:lpstr>
      <vt:lpstr>経費6!Print_Area</vt:lpstr>
    </vt:vector>
  </TitlesOfParts>
  <Company>大阪市病院局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大阪市病院局</dc:creator>
  <cp:lastModifiedBy>田中 久美子</cp:lastModifiedBy>
  <cp:lastPrinted>2025-10-30T03:08:01Z</cp:lastPrinted>
  <dcterms:created xsi:type="dcterms:W3CDTF">2017-09-11T06:19:23Z</dcterms:created>
  <dcterms:modified xsi:type="dcterms:W3CDTF">2025-12-23T03:03:05Z</dcterms:modified>
</cp:coreProperties>
</file>