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4治験事務局関連\11 契約・経費・手順書（SOP）など\06  契約書・経費  ひな型\1  契約書・経費   20220801一部更新\2  経費関連\"/>
    </mc:Choice>
  </mc:AlternateContent>
  <bookViews>
    <workbookView xWindow="0" yWindow="0" windowWidth="20490" windowHeight="7530" tabRatio="747"/>
  </bookViews>
  <sheets>
    <sheet name="経費1-3(追加・延長・その他) " sheetId="5" r:id="rId1"/>
    <sheet name="経費2A" sheetId="2" r:id="rId2"/>
    <sheet name="経費2A別紙(算出根拠)" sheetId="3" r:id="rId3"/>
    <sheet name="経費3A" sheetId="4" r:id="rId4"/>
  </sheets>
  <definedNames>
    <definedName name="_xlnm.Print_Area" localSheetId="0">'経費1-3(追加・延長・その他) '!$A$1:$AZ$65</definedName>
    <definedName name="_xlnm.Print_Area" localSheetId="1">経費2A!$A$1:$AZ$62</definedName>
    <definedName name="_xlnm.Print_Area" localSheetId="3">経費3A!$A$1:$AZ$41</definedName>
    <definedName name="実施状況">#REF!</definedName>
  </definedNames>
  <calcPr calcId="162913"/>
</workbook>
</file>

<file path=xl/calcChain.xml><?xml version="1.0" encoding="utf-8"?>
<calcChain xmlns="http://schemas.openxmlformats.org/spreadsheetml/2006/main">
  <c r="R32" i="4" l="1"/>
  <c r="AV4" i="4" l="1"/>
  <c r="AR4" i="4"/>
  <c r="AM4" i="4"/>
  <c r="AE4" i="4"/>
  <c r="AE4" i="2"/>
  <c r="AR1" i="4"/>
  <c r="AS1" i="3"/>
  <c r="AR1" i="2"/>
  <c r="AM50" i="5"/>
  <c r="K10" i="4" l="1"/>
  <c r="K7" i="4"/>
  <c r="AV4" i="2" l="1"/>
  <c r="AR4" i="2"/>
  <c r="AM4" i="2"/>
  <c r="K7" i="2"/>
  <c r="K10" i="2"/>
  <c r="AM54" i="5" l="1"/>
  <c r="AM57" i="5" s="1"/>
  <c r="AM51" i="5"/>
  <c r="AI6" i="5"/>
  <c r="AB6" i="5"/>
  <c r="U6" i="5"/>
  <c r="AC45" i="2" l="1"/>
  <c r="AV39" i="2" l="1"/>
  <c r="O13" i="3"/>
  <c r="O14" i="3"/>
  <c r="O12" i="3"/>
  <c r="O46" i="2" l="1"/>
  <c r="AM46" i="2" s="1"/>
  <c r="O43" i="2"/>
  <c r="AM43" i="2" s="1"/>
  <c r="AV32" i="4"/>
  <c r="AL31" i="4"/>
  <c r="AB31" i="4"/>
  <c r="R31" i="4"/>
  <c r="AL30" i="4"/>
  <c r="AB30" i="4"/>
  <c r="R30" i="4"/>
  <c r="AL29" i="4"/>
  <c r="AB29" i="4"/>
  <c r="R29" i="4"/>
  <c r="AL28" i="4"/>
  <c r="AB28" i="4"/>
  <c r="R28" i="4"/>
  <c r="AL27" i="4"/>
  <c r="AB27" i="4"/>
  <c r="R26" i="4"/>
  <c r="AV26" i="4" s="1"/>
  <c r="R25" i="4"/>
  <c r="AV25" i="4" s="1"/>
  <c r="AL24" i="4"/>
  <c r="AB24" i="4"/>
  <c r="AL23" i="4"/>
  <c r="AB23" i="4"/>
  <c r="AV22" i="4"/>
  <c r="AL22" i="4"/>
  <c r="AB22" i="4"/>
  <c r="AL21" i="4"/>
  <c r="AB21" i="4"/>
  <c r="R21" i="4"/>
  <c r="AL20" i="4"/>
  <c r="AB20" i="4"/>
  <c r="R20" i="4"/>
  <c r="BL18" i="4"/>
  <c r="AL18" i="4"/>
  <c r="AL17" i="4"/>
  <c r="AB17" i="4"/>
  <c r="R17" i="4"/>
  <c r="AL16" i="4"/>
  <c r="AB16" i="4"/>
  <c r="R16" i="4"/>
  <c r="AL15" i="4"/>
  <c r="AB15" i="4"/>
  <c r="R15" i="4"/>
  <c r="B60" i="2"/>
  <c r="B59" i="2"/>
  <c r="B58" i="2"/>
  <c r="B57" i="2"/>
  <c r="B56" i="2"/>
  <c r="B55" i="2"/>
  <c r="R48" i="2"/>
  <c r="R47" i="2"/>
  <c r="AV37" i="2"/>
  <c r="AB37" i="2"/>
  <c r="R37" i="2"/>
  <c r="AL36" i="2"/>
  <c r="AB36" i="2"/>
  <c r="R36" i="2"/>
  <c r="R35" i="2"/>
  <c r="AV35" i="2" s="1"/>
  <c r="R34" i="2"/>
  <c r="O17" i="3" s="1"/>
  <c r="R33" i="2"/>
  <c r="R32" i="2"/>
  <c r="AL30" i="2"/>
  <c r="AB30" i="2"/>
  <c r="R30" i="2"/>
  <c r="AL29" i="2"/>
  <c r="AB29" i="2"/>
  <c r="R29" i="2"/>
  <c r="AL28" i="2"/>
  <c r="AB28" i="2"/>
  <c r="R28" i="2"/>
  <c r="AL27" i="2"/>
  <c r="AB27" i="2"/>
  <c r="R27" i="2"/>
  <c r="AL25" i="2"/>
  <c r="AB25" i="2"/>
  <c r="R25" i="2"/>
  <c r="BN23" i="2"/>
  <c r="AL23" i="2"/>
  <c r="AL22" i="2"/>
  <c r="AB22" i="2"/>
  <c r="R22" i="2"/>
  <c r="AL21" i="2"/>
  <c r="AB21" i="2"/>
  <c r="R21" i="2"/>
  <c r="AL20" i="2"/>
  <c r="AB20" i="2"/>
  <c r="R20" i="2"/>
  <c r="R19" i="2"/>
  <c r="AV19" i="2" s="1"/>
  <c r="AL18" i="2"/>
  <c r="AB18" i="2"/>
  <c r="R18" i="2"/>
  <c r="AL17" i="2"/>
  <c r="AB17" i="2"/>
  <c r="R17" i="2"/>
  <c r="AB16" i="2"/>
  <c r="R16" i="2"/>
  <c r="AV16" i="2" s="1"/>
  <c r="AL15" i="2"/>
  <c r="AB15" i="2"/>
  <c r="R15" i="2"/>
  <c r="AV20" i="4" l="1"/>
  <c r="AV28" i="2"/>
  <c r="V12" i="3" s="1"/>
  <c r="AV27" i="2"/>
  <c r="AV36" i="2"/>
  <c r="AV21" i="4"/>
  <c r="AV30" i="4"/>
  <c r="AV17" i="4"/>
  <c r="AV23" i="4"/>
  <c r="AV31" i="4"/>
  <c r="AV29" i="4"/>
  <c r="AV28" i="4"/>
  <c r="AV27" i="4"/>
  <c r="AV25" i="2"/>
  <c r="AV17" i="2"/>
  <c r="AV18" i="2"/>
  <c r="AV34" i="2"/>
  <c r="V17" i="3" s="1"/>
  <c r="AV33" i="2"/>
  <c r="V16" i="3" s="1"/>
  <c r="O16" i="3"/>
  <c r="AV32" i="2"/>
  <c r="V15" i="3" s="1"/>
  <c r="O15" i="3"/>
  <c r="AV30" i="2"/>
  <c r="V14" i="3" s="1"/>
  <c r="AV22" i="2"/>
  <c r="AV15" i="4"/>
  <c r="AV24" i="4"/>
  <c r="AV16" i="4"/>
  <c r="AV15" i="2"/>
  <c r="AV38" i="2" s="1"/>
  <c r="O42" i="2" s="1"/>
  <c r="AV20" i="2"/>
  <c r="V61" i="2"/>
  <c r="AN61" i="2" s="1"/>
  <c r="AV40" i="2" s="1"/>
  <c r="AV21" i="2"/>
  <c r="AV29" i="2"/>
  <c r="V13" i="3" s="1"/>
  <c r="O45" i="2" l="1"/>
  <c r="AM45" i="2" s="1"/>
  <c r="AM47" i="2" s="1"/>
  <c r="AM40" i="5" s="1"/>
  <c r="AM45" i="5" s="1"/>
  <c r="AM46" i="5" s="1"/>
  <c r="AV33" i="4"/>
  <c r="AK36" i="4" s="1"/>
  <c r="AM30" i="5" s="1"/>
  <c r="AM34" i="5" s="1"/>
  <c r="AM63" i="5" s="1"/>
  <c r="AM42" i="2"/>
  <c r="AM44" i="2" s="1"/>
  <c r="AM37" i="5" s="1"/>
  <c r="AM47" i="5" l="1"/>
  <c r="AM59" i="5" s="1"/>
  <c r="AM60" i="5" s="1"/>
  <c r="AM61" i="5" s="1"/>
</calcChain>
</file>

<file path=xl/comments1.xml><?xml version="1.0" encoding="utf-8"?>
<comments xmlns="http://schemas.openxmlformats.org/spreadsheetml/2006/main">
  <authors>
    <author>大阪市民病院機構</author>
  </authors>
  <commentList>
    <comment ref="Z50" authorId="0" shapeId="0">
      <text>
        <r>
          <rPr>
            <b/>
            <sz val="9"/>
            <color indexed="81"/>
            <rFont val="MS P ゴシック"/>
            <family val="3"/>
            <charset val="128"/>
          </rPr>
          <t>期間延長の場合のみ記入</t>
        </r>
        <r>
          <rPr>
            <sz val="9"/>
            <color indexed="81"/>
            <rFont val="MS P ゴシック"/>
            <family val="3"/>
            <charset val="128"/>
          </rPr>
          <t xml:space="preserve">
</t>
        </r>
      </text>
    </comment>
  </commentList>
</comments>
</file>

<file path=xl/sharedStrings.xml><?xml version="1.0" encoding="utf-8"?>
<sst xmlns="http://schemas.openxmlformats.org/spreadsheetml/2006/main" count="571" uniqueCount="333">
  <si>
    <t>経費1-3(追加・延長・その他)</t>
    <rPh sb="0" eb="2">
      <t>ケイヒ</t>
    </rPh>
    <rPh sb="6" eb="8">
      <t>ツイカ</t>
    </rPh>
    <rPh sb="9" eb="11">
      <t>エンチョウ</t>
    </rPh>
    <rPh sb="14" eb="15">
      <t>タ</t>
    </rPh>
    <phoneticPr fontId="2"/>
  </si>
  <si>
    <t>整理番号</t>
    <rPh sb="0" eb="2">
      <t>セイリ</t>
    </rPh>
    <rPh sb="2" eb="4">
      <t>バンゴウ</t>
    </rPh>
    <phoneticPr fontId="2"/>
  </si>
  <si>
    <t>区分</t>
    <rPh sb="0" eb="2">
      <t>クブン</t>
    </rPh>
    <phoneticPr fontId="2"/>
  </si>
  <si>
    <t>治験・医薬品</t>
    <rPh sb="0" eb="2">
      <t>チケン</t>
    </rPh>
    <rPh sb="3" eb="6">
      <t>イヤクヒン</t>
    </rPh>
    <phoneticPr fontId="2"/>
  </si>
  <si>
    <t>西暦</t>
    <rPh sb="0" eb="2">
      <t>セイレキ</t>
    </rPh>
    <phoneticPr fontId="2"/>
  </si>
  <si>
    <t>年</t>
    <rPh sb="0" eb="1">
      <t>ネン</t>
    </rPh>
    <phoneticPr fontId="2"/>
  </si>
  <si>
    <t>年)</t>
    <rPh sb="0" eb="1">
      <t>ネン</t>
    </rPh>
    <phoneticPr fontId="2"/>
  </si>
  <si>
    <t>月</t>
    <rPh sb="0" eb="1">
      <t>ガツ</t>
    </rPh>
    <phoneticPr fontId="2"/>
  </si>
  <si>
    <t>日</t>
    <rPh sb="0" eb="1">
      <t>ニチ</t>
    </rPh>
    <phoneticPr fontId="2"/>
  </si>
  <si>
    <t>研究費等内訳書</t>
    <rPh sb="0" eb="3">
      <t>ケンキュウヒ</t>
    </rPh>
    <rPh sb="3" eb="4">
      <t>トウ</t>
    </rPh>
    <rPh sb="4" eb="6">
      <t>ウチワケ</t>
    </rPh>
    <rPh sb="6" eb="7">
      <t>ショ</t>
    </rPh>
    <phoneticPr fontId="2"/>
  </si>
  <si>
    <t>(</t>
    <phoneticPr fontId="2"/>
  </si>
  <si>
    <t>症例追加</t>
    <rPh sb="0" eb="2">
      <t>ショウレイ</t>
    </rPh>
    <rPh sb="2" eb="4">
      <t>ツイカ</t>
    </rPh>
    <phoneticPr fontId="2"/>
  </si>
  <si>
    <t>期間延長</t>
    <rPh sb="0" eb="2">
      <t>キカン</t>
    </rPh>
    <rPh sb="2" eb="4">
      <t>エンチョウ</t>
    </rPh>
    <phoneticPr fontId="2"/>
  </si>
  <si>
    <t>その他</t>
    <rPh sb="2" eb="3">
      <t>タ</t>
    </rPh>
    <phoneticPr fontId="2"/>
  </si>
  <si>
    <t>)</t>
    <phoneticPr fontId="2"/>
  </si>
  <si>
    <t>入力欄</t>
    <rPh sb="0" eb="2">
      <t>ニュウリョク</t>
    </rPh>
    <rPh sb="2" eb="3">
      <t>ラン</t>
    </rPh>
    <phoneticPr fontId="2"/>
  </si>
  <si>
    <t>症例追加または期間延長またはその他理由による増額予定分を下記のとおり算定する。</t>
    <rPh sb="0" eb="2">
      <t>ショウレイ</t>
    </rPh>
    <rPh sb="2" eb="4">
      <t>ツイカ</t>
    </rPh>
    <rPh sb="7" eb="9">
      <t>キカン</t>
    </rPh>
    <rPh sb="9" eb="11">
      <t>エンチョウ</t>
    </rPh>
    <rPh sb="16" eb="17">
      <t>タ</t>
    </rPh>
    <rPh sb="17" eb="19">
      <t>リユウ</t>
    </rPh>
    <rPh sb="22" eb="24">
      <t>ゾウガク</t>
    </rPh>
    <rPh sb="24" eb="26">
      <t>ヨテイ</t>
    </rPh>
    <rPh sb="26" eb="27">
      <t>ブン</t>
    </rPh>
    <rPh sb="28" eb="30">
      <t>カキ</t>
    </rPh>
    <rPh sb="34" eb="36">
      <t>サンテイ</t>
    </rPh>
    <phoneticPr fontId="2"/>
  </si>
  <si>
    <t>申請の種類</t>
    <rPh sb="0" eb="2">
      <t>シンセイ</t>
    </rPh>
    <rPh sb="3" eb="5">
      <t>シュルイ</t>
    </rPh>
    <phoneticPr fontId="2"/>
  </si>
  <si>
    <t>1.</t>
    <phoneticPr fontId="2"/>
  </si>
  <si>
    <t>症例追加のみ</t>
    <rPh sb="0" eb="2">
      <t>ショウレイ</t>
    </rPh>
    <rPh sb="2" eb="4">
      <t>ツイカ</t>
    </rPh>
    <phoneticPr fontId="2"/>
  </si>
  <si>
    <t>2.</t>
    <phoneticPr fontId="2"/>
  </si>
  <si>
    <t>期間延長のみ</t>
    <rPh sb="0" eb="2">
      <t>キカン</t>
    </rPh>
    <rPh sb="2" eb="4">
      <t>エンチョウ</t>
    </rPh>
    <phoneticPr fontId="2"/>
  </si>
  <si>
    <t>治験依頼者名</t>
    <rPh sb="0" eb="2">
      <t>チケン</t>
    </rPh>
    <rPh sb="2" eb="5">
      <t>イライシャ</t>
    </rPh>
    <rPh sb="5" eb="6">
      <t>メイ</t>
    </rPh>
    <phoneticPr fontId="2"/>
  </si>
  <si>
    <t>3.</t>
    <phoneticPr fontId="2"/>
  </si>
  <si>
    <t>その他のみ</t>
    <rPh sb="2" eb="3">
      <t>タ</t>
    </rPh>
    <phoneticPr fontId="2"/>
  </si>
  <si>
    <t>担当者氏名
及び問い合わせ先</t>
    <rPh sb="0" eb="3">
      <t>タントウシャ</t>
    </rPh>
    <rPh sb="3" eb="5">
      <t>シメイ</t>
    </rPh>
    <rPh sb="6" eb="7">
      <t>オヨ</t>
    </rPh>
    <rPh sb="8" eb="9">
      <t>ト</t>
    </rPh>
    <rPh sb="10" eb="11">
      <t>ア</t>
    </rPh>
    <rPh sb="13" eb="14">
      <t>サキ</t>
    </rPh>
    <phoneticPr fontId="2"/>
  </si>
  <si>
    <t>4.</t>
    <phoneticPr fontId="2"/>
  </si>
  <si>
    <t>＋期間延長</t>
    <phoneticPr fontId="2"/>
  </si>
  <si>
    <t>責任医師氏名</t>
    <rPh sb="0" eb="2">
      <t>セキニン</t>
    </rPh>
    <rPh sb="2" eb="4">
      <t>イシ</t>
    </rPh>
    <rPh sb="4" eb="6">
      <t>シメイ</t>
    </rPh>
    <phoneticPr fontId="2"/>
  </si>
  <si>
    <t>5.</t>
    <phoneticPr fontId="2"/>
  </si>
  <si>
    <t>期間延長に伴う経費算定対象期間</t>
    <rPh sb="0" eb="2">
      <t>キカン</t>
    </rPh>
    <rPh sb="2" eb="4">
      <t>エンチョウ</t>
    </rPh>
    <rPh sb="5" eb="6">
      <t>トモナ</t>
    </rPh>
    <rPh sb="7" eb="9">
      <t>ケイヒ</t>
    </rPh>
    <rPh sb="9" eb="11">
      <t>サンテイ</t>
    </rPh>
    <rPh sb="11" eb="13">
      <t>タイショウ</t>
    </rPh>
    <rPh sb="13" eb="15">
      <t>キカン</t>
    </rPh>
    <phoneticPr fontId="2"/>
  </si>
  <si>
    <t>追加Visit数(スクリーニング期・Visit期)</t>
    <rPh sb="0" eb="2">
      <t>ツイカ</t>
    </rPh>
    <rPh sb="7" eb="8">
      <t>スウ</t>
    </rPh>
    <rPh sb="16" eb="17">
      <t>キ</t>
    </rPh>
    <rPh sb="23" eb="24">
      <t>キ</t>
    </rPh>
    <phoneticPr fontId="2"/>
  </si>
  <si>
    <t>Visit/症例</t>
    <rPh sb="6" eb="8">
      <t>ショウレイ</t>
    </rPh>
    <phoneticPr fontId="2"/>
  </si>
  <si>
    <t>Visit単価：医師/研究協力者</t>
    <rPh sb="5" eb="7">
      <t>タンカ</t>
    </rPh>
    <rPh sb="8" eb="10">
      <t>イシ</t>
    </rPh>
    <rPh sb="11" eb="13">
      <t>ケンキュウ</t>
    </rPh>
    <rPh sb="13" eb="16">
      <t>キョウリョクシャ</t>
    </rPh>
    <phoneticPr fontId="2"/>
  </si>
  <si>
    <t>スクリーニング期：</t>
    <rPh sb="7" eb="8">
      <t>キ</t>
    </rPh>
    <phoneticPr fontId="2"/>
  </si>
  <si>
    <t xml:space="preserve">医師 </t>
    <rPh sb="0" eb="2">
      <t>イシ</t>
    </rPh>
    <phoneticPr fontId="2"/>
  </si>
  <si>
    <t>円/Visit</t>
    <rPh sb="0" eb="1">
      <t>エン</t>
    </rPh>
    <phoneticPr fontId="2"/>
  </si>
  <si>
    <t>研究協力者</t>
    <rPh sb="0" eb="2">
      <t>ケンキュウ</t>
    </rPh>
    <rPh sb="2" eb="5">
      <t>キョウリョクシャ</t>
    </rPh>
    <phoneticPr fontId="2"/>
  </si>
  <si>
    <t>Visit期：</t>
    <rPh sb="5" eb="6">
      <t>キ</t>
    </rPh>
    <phoneticPr fontId="2"/>
  </si>
  <si>
    <t>症例</t>
    <rPh sb="0" eb="2">
      <t>ショウレイ</t>
    </rPh>
    <phoneticPr fontId="2"/>
  </si>
  <si>
    <t>今回追加する症例数</t>
    <rPh sb="0" eb="2">
      <t>コンカイ</t>
    </rPh>
    <rPh sb="2" eb="4">
      <t>ツイカ</t>
    </rPh>
    <rPh sb="6" eb="8">
      <t>ショウレイ</t>
    </rPh>
    <rPh sb="8" eb="9">
      <t>スウ</t>
    </rPh>
    <phoneticPr fontId="2"/>
  </si>
  <si>
    <t>症例追加に伴う経費算定対象期間</t>
    <rPh sb="0" eb="2">
      <t>ショウレイ</t>
    </rPh>
    <rPh sb="2" eb="4">
      <t>ツイカ</t>
    </rPh>
    <rPh sb="5" eb="6">
      <t>トモナ</t>
    </rPh>
    <rPh sb="7" eb="9">
      <t>ケイヒ</t>
    </rPh>
    <rPh sb="9" eb="11">
      <t>サンテイ</t>
    </rPh>
    <rPh sb="11" eb="13">
      <t>タイショウ</t>
    </rPh>
    <rPh sb="13" eb="15">
      <t>キカン</t>
    </rPh>
    <phoneticPr fontId="2"/>
  </si>
  <si>
    <t>その他理由等</t>
    <rPh sb="2" eb="3">
      <t>タ</t>
    </rPh>
    <rPh sb="3" eb="5">
      <t>リユウ</t>
    </rPh>
    <rPh sb="5" eb="6">
      <t>トウ</t>
    </rPh>
    <phoneticPr fontId="2"/>
  </si>
  <si>
    <t>【A】契約時必要経費(固定費)</t>
    <rPh sb="3" eb="5">
      <t>ケイヤク</t>
    </rPh>
    <rPh sb="5" eb="6">
      <t>ジ</t>
    </rPh>
    <rPh sb="6" eb="8">
      <t>ヒツヨウ</t>
    </rPh>
    <rPh sb="8" eb="10">
      <t>ケイヒ</t>
    </rPh>
    <rPh sb="11" eb="14">
      <t>コテイヒ</t>
    </rPh>
    <phoneticPr fontId="2"/>
  </si>
  <si>
    <t>項目</t>
    <rPh sb="0" eb="2">
      <t>コウモク</t>
    </rPh>
    <phoneticPr fontId="2"/>
  </si>
  <si>
    <t>内訳</t>
    <rPh sb="0" eb="2">
      <t>ウチワケ</t>
    </rPh>
    <phoneticPr fontId="2"/>
  </si>
  <si>
    <t>金額</t>
    <rPh sb="0" eb="2">
      <t>キンガク</t>
    </rPh>
    <phoneticPr fontId="2"/>
  </si>
  <si>
    <t>円</t>
    <rPh sb="0" eb="1">
      <t>エン</t>
    </rPh>
    <phoneticPr fontId="2"/>
  </si>
  <si>
    <t>【A】小計</t>
    <rPh sb="3" eb="5">
      <t>ショウケイ</t>
    </rPh>
    <phoneticPr fontId="2"/>
  </si>
  <si>
    <t>【B】研究経費(変動費)</t>
    <rPh sb="3" eb="5">
      <t>ケンキュウ</t>
    </rPh>
    <rPh sb="5" eb="7">
      <t>ケイヒ</t>
    </rPh>
    <rPh sb="8" eb="10">
      <t>ヘンドウ</t>
    </rPh>
    <rPh sb="10" eb="11">
      <t>ヒ</t>
    </rPh>
    <phoneticPr fontId="2"/>
  </si>
  <si>
    <t>④医師研究費</t>
    <rPh sb="1" eb="3">
      <t>イシ</t>
    </rPh>
    <rPh sb="3" eb="5">
      <t>ケンキュウ</t>
    </rPh>
    <rPh sb="5" eb="6">
      <t>ヒ</t>
    </rPh>
    <phoneticPr fontId="2"/>
  </si>
  <si>
    <t>⑤研究協力者経費</t>
    <rPh sb="1" eb="3">
      <t>ケンキュウ</t>
    </rPh>
    <rPh sb="3" eb="6">
      <t>キョウリョクシャ</t>
    </rPh>
    <rPh sb="6" eb="8">
      <t>ケイヒ</t>
    </rPh>
    <phoneticPr fontId="2"/>
  </si>
  <si>
    <t>◎研究補助業務を外部委託する場合または研究協力者を必要としない研究である場合⇒計上しない</t>
    <rPh sb="1" eb="3">
      <t>ケンキュウ</t>
    </rPh>
    <rPh sb="3" eb="5">
      <t>ホジョ</t>
    </rPh>
    <rPh sb="5" eb="7">
      <t>ギョウム</t>
    </rPh>
    <rPh sb="8" eb="10">
      <t>ガイブ</t>
    </rPh>
    <rPh sb="10" eb="12">
      <t>イタク</t>
    </rPh>
    <rPh sb="14" eb="16">
      <t>バアイ</t>
    </rPh>
    <rPh sb="31" eb="33">
      <t>ケンキュウ</t>
    </rPh>
    <rPh sb="36" eb="38">
      <t>バアイ</t>
    </rPh>
    <rPh sb="39" eb="41">
      <t>ケイジョウ</t>
    </rPh>
    <phoneticPr fontId="2"/>
  </si>
  <si>
    <t>⑥管理費</t>
    <rPh sb="1" eb="4">
      <t>カンリヒ</t>
    </rPh>
    <phoneticPr fontId="2"/>
  </si>
  <si>
    <t>(④＋⑤)×20％</t>
    <phoneticPr fontId="2"/>
  </si>
  <si>
    <t>【B】小計</t>
    <rPh sb="3" eb="5">
      <t>ショウケイ</t>
    </rPh>
    <phoneticPr fontId="2"/>
  </si>
  <si>
    <t>④＋⑤＋⑥＋⑦</t>
    <phoneticPr fontId="2"/>
  </si>
  <si>
    <t>委員会審査費用
(委員会に係る事務経費等)</t>
    <rPh sb="0" eb="3">
      <t>イインカイ</t>
    </rPh>
    <rPh sb="3" eb="5">
      <t>シンサ</t>
    </rPh>
    <rPh sb="5" eb="7">
      <t>ヒヨウ</t>
    </rPh>
    <rPh sb="9" eb="12">
      <t>イインカイ</t>
    </rPh>
    <rPh sb="13" eb="14">
      <t>カカ</t>
    </rPh>
    <rPh sb="15" eb="17">
      <t>ジム</t>
    </rPh>
    <rPh sb="17" eb="19">
      <t>ケイヒ</t>
    </rPh>
    <rPh sb="19" eb="20">
      <t>トウ</t>
    </rPh>
    <phoneticPr fontId="2"/>
  </si>
  <si>
    <t>円×実施回数</t>
    <rPh sb="2" eb="4">
      <t>ジッシ</t>
    </rPh>
    <phoneticPr fontId="2"/>
  </si>
  <si>
    <t>回予定(安全性情報、終了時等に係る審査)</t>
    <rPh sb="0" eb="1">
      <t>カイ</t>
    </rPh>
    <rPh sb="1" eb="3">
      <t>ヨテイ</t>
    </rPh>
    <phoneticPr fontId="2"/>
  </si>
  <si>
    <t>【C】小計</t>
    <rPh sb="3" eb="5">
      <t>ショウケイ</t>
    </rPh>
    <phoneticPr fontId="2"/>
  </si>
  <si>
    <t>経費2A</t>
    <rPh sb="0" eb="2">
      <t>ケイヒ</t>
    </rPh>
    <phoneticPr fontId="2"/>
  </si>
  <si>
    <t>医師研究経費等ポイント算出表(治験)</t>
    <rPh sb="0" eb="2">
      <t>イシ</t>
    </rPh>
    <rPh sb="2" eb="4">
      <t>ケンキュウ</t>
    </rPh>
    <rPh sb="4" eb="6">
      <t>ケイヒ</t>
    </rPh>
    <rPh sb="6" eb="7">
      <t>トウ</t>
    </rPh>
    <rPh sb="11" eb="13">
      <t>サンシュツ</t>
    </rPh>
    <rPh sb="13" eb="14">
      <t>ヒョウ</t>
    </rPh>
    <rPh sb="15" eb="17">
      <t>チケン</t>
    </rPh>
    <phoneticPr fontId="2"/>
  </si>
  <si>
    <t>契約期間</t>
    <rPh sb="0" eb="2">
      <t>ケイヤク</t>
    </rPh>
    <rPh sb="2" eb="4">
      <t>キカン</t>
    </rPh>
    <phoneticPr fontId="2"/>
  </si>
  <si>
    <t>要素</t>
    <rPh sb="0" eb="2">
      <t>ヨウソ</t>
    </rPh>
    <phoneticPr fontId="2"/>
  </si>
  <si>
    <t>ウェイト</t>
    <phoneticPr fontId="2"/>
  </si>
  <si>
    <t>ポイント</t>
    <phoneticPr fontId="2"/>
  </si>
  <si>
    <t>入力欄</t>
    <rPh sb="0" eb="2">
      <t>ニュウリョク</t>
    </rPh>
    <rPh sb="2" eb="3">
      <t>ラン</t>
    </rPh>
    <phoneticPr fontId="2"/>
  </si>
  <si>
    <t>Ⅰ(ウェイト×</t>
    <phoneticPr fontId="2"/>
  </si>
  <si>
    <t>Ⅱ(ウェイト×</t>
    <phoneticPr fontId="2"/>
  </si>
  <si>
    <t>Ⅲ(ウェイト×</t>
    <phoneticPr fontId="2"/>
  </si>
  <si>
    <t>ポイント数</t>
    <rPh sb="4" eb="5">
      <t>スウ</t>
    </rPh>
    <phoneticPr fontId="2"/>
  </si>
  <si>
    <t>A</t>
    <phoneticPr fontId="2"/>
  </si>
  <si>
    <t>対象疾患の重症度</t>
    <rPh sb="0" eb="2">
      <t>タイショウ</t>
    </rPh>
    <rPh sb="2" eb="4">
      <t>シッカン</t>
    </rPh>
    <rPh sb="5" eb="7">
      <t>ジュウショウ</t>
    </rPh>
    <rPh sb="7" eb="8">
      <t>ド</t>
    </rPh>
    <phoneticPr fontId="2"/>
  </si>
  <si>
    <t>軽症</t>
    <rPh sb="0" eb="2">
      <t>ケイショウ</t>
    </rPh>
    <phoneticPr fontId="2"/>
  </si>
  <si>
    <t>中等度</t>
    <rPh sb="0" eb="2">
      <t>チュウトウ</t>
    </rPh>
    <rPh sb="2" eb="3">
      <t>ド</t>
    </rPh>
    <phoneticPr fontId="2"/>
  </si>
  <si>
    <t>重症・重篤</t>
    <rPh sb="0" eb="2">
      <t>ジュウショウ</t>
    </rPh>
    <rPh sb="3" eb="5">
      <t>ジュウトク</t>
    </rPh>
    <phoneticPr fontId="2"/>
  </si>
  <si>
    <t>B</t>
    <phoneticPr fontId="2"/>
  </si>
  <si>
    <t>入院・外来の別</t>
    <rPh sb="0" eb="2">
      <t>ニュウイン</t>
    </rPh>
    <rPh sb="3" eb="5">
      <t>ガイライ</t>
    </rPh>
    <rPh sb="6" eb="7">
      <t>ベツ</t>
    </rPh>
    <phoneticPr fontId="2"/>
  </si>
  <si>
    <t>外来</t>
    <rPh sb="0" eb="2">
      <t>ガイライ</t>
    </rPh>
    <phoneticPr fontId="2"/>
  </si>
  <si>
    <t>入院</t>
    <rPh sb="0" eb="2">
      <t>ニュウイン</t>
    </rPh>
    <phoneticPr fontId="2"/>
  </si>
  <si>
    <t>C</t>
    <phoneticPr fontId="2"/>
  </si>
  <si>
    <t>治験薬製造承認の状況</t>
    <rPh sb="0" eb="2">
      <t>チケン</t>
    </rPh>
    <rPh sb="2" eb="3">
      <t>ヤク</t>
    </rPh>
    <rPh sb="3" eb="5">
      <t>セイゾウ</t>
    </rPh>
    <rPh sb="5" eb="7">
      <t>ショウニン</t>
    </rPh>
    <rPh sb="8" eb="10">
      <t>ジョウキョウ</t>
    </rPh>
    <phoneticPr fontId="2"/>
  </si>
  <si>
    <t>他の適応に国内で承認</t>
    <rPh sb="0" eb="1">
      <t>タ</t>
    </rPh>
    <rPh sb="2" eb="4">
      <t>テキオウ</t>
    </rPh>
    <rPh sb="5" eb="7">
      <t>コクナイ</t>
    </rPh>
    <rPh sb="8" eb="10">
      <t>ショウニン</t>
    </rPh>
    <phoneticPr fontId="2"/>
  </si>
  <si>
    <t>同一適応に欧米で承認</t>
    <rPh sb="0" eb="2">
      <t>ドウイツ</t>
    </rPh>
    <rPh sb="2" eb="4">
      <t>テキオウ</t>
    </rPh>
    <rPh sb="5" eb="7">
      <t>オウベイ</t>
    </rPh>
    <rPh sb="8" eb="10">
      <t>ショウニン</t>
    </rPh>
    <phoneticPr fontId="2"/>
  </si>
  <si>
    <t>未承認</t>
    <rPh sb="0" eb="3">
      <t>ミショウニン</t>
    </rPh>
    <phoneticPr fontId="2"/>
  </si>
  <si>
    <t>D</t>
    <phoneticPr fontId="2"/>
  </si>
  <si>
    <t>治験のデザイン</t>
    <rPh sb="0" eb="2">
      <t>チケン</t>
    </rPh>
    <phoneticPr fontId="2"/>
  </si>
  <si>
    <t>オープン</t>
    <phoneticPr fontId="2"/>
  </si>
  <si>
    <t>単盲検</t>
    <rPh sb="0" eb="1">
      <t>タン</t>
    </rPh>
    <rPh sb="1" eb="2">
      <t>モウ</t>
    </rPh>
    <rPh sb="2" eb="3">
      <t>ケン</t>
    </rPh>
    <phoneticPr fontId="2"/>
  </si>
  <si>
    <t>二重盲検</t>
    <rPh sb="0" eb="2">
      <t>ニジュウ</t>
    </rPh>
    <rPh sb="2" eb="3">
      <t>モウ</t>
    </rPh>
    <rPh sb="3" eb="4">
      <t>ケン</t>
    </rPh>
    <phoneticPr fontId="2"/>
  </si>
  <si>
    <t>E</t>
    <phoneticPr fontId="2"/>
  </si>
  <si>
    <t>プラセボの使用</t>
    <rPh sb="5" eb="7">
      <t>シヨウ</t>
    </rPh>
    <phoneticPr fontId="2"/>
  </si>
  <si>
    <t>使用する</t>
    <rPh sb="0" eb="2">
      <t>シヨウ</t>
    </rPh>
    <phoneticPr fontId="2"/>
  </si>
  <si>
    <t>F</t>
    <phoneticPr fontId="2"/>
  </si>
  <si>
    <t>併用薬の使用</t>
    <rPh sb="0" eb="2">
      <t>ヘイヨウ</t>
    </rPh>
    <rPh sb="2" eb="3">
      <t>ヤク</t>
    </rPh>
    <rPh sb="4" eb="6">
      <t>シヨウ</t>
    </rPh>
    <phoneticPr fontId="2"/>
  </si>
  <si>
    <t>同効薬でも不変使用可</t>
    <rPh sb="0" eb="1">
      <t>ドウ</t>
    </rPh>
    <rPh sb="1" eb="2">
      <t>コウ</t>
    </rPh>
    <rPh sb="2" eb="3">
      <t>ヤク</t>
    </rPh>
    <rPh sb="5" eb="7">
      <t>フヘン</t>
    </rPh>
    <rPh sb="7" eb="9">
      <t>シヨウ</t>
    </rPh>
    <rPh sb="9" eb="10">
      <t>カ</t>
    </rPh>
    <phoneticPr fontId="2"/>
  </si>
  <si>
    <t>同効薬のみ禁止</t>
    <rPh sb="0" eb="1">
      <t>ドウ</t>
    </rPh>
    <rPh sb="1" eb="2">
      <t>コウ</t>
    </rPh>
    <rPh sb="2" eb="3">
      <t>ヤク</t>
    </rPh>
    <rPh sb="5" eb="7">
      <t>キンシ</t>
    </rPh>
    <phoneticPr fontId="2"/>
  </si>
  <si>
    <t>全面禁止</t>
    <rPh sb="0" eb="2">
      <t>ゼンメン</t>
    </rPh>
    <rPh sb="2" eb="4">
      <t>キンシ</t>
    </rPh>
    <phoneticPr fontId="2"/>
  </si>
  <si>
    <t>G</t>
    <phoneticPr fontId="2"/>
  </si>
  <si>
    <t>治験薬の投与経路</t>
    <rPh sb="0" eb="2">
      <t>チケン</t>
    </rPh>
    <rPh sb="2" eb="3">
      <t>ヤク</t>
    </rPh>
    <rPh sb="4" eb="6">
      <t>トウヨ</t>
    </rPh>
    <rPh sb="6" eb="8">
      <t>ケイロ</t>
    </rPh>
    <phoneticPr fontId="2"/>
  </si>
  <si>
    <t>内用・外用</t>
    <rPh sb="0" eb="2">
      <t>ナイヨウ</t>
    </rPh>
    <rPh sb="3" eb="5">
      <t>ガイヨウ</t>
    </rPh>
    <phoneticPr fontId="2"/>
  </si>
  <si>
    <t>皮下注・筋注</t>
    <rPh sb="0" eb="2">
      <t>ヒカ</t>
    </rPh>
    <rPh sb="2" eb="3">
      <t>チュウ</t>
    </rPh>
    <rPh sb="4" eb="5">
      <t>キン</t>
    </rPh>
    <rPh sb="5" eb="6">
      <t>チュウ</t>
    </rPh>
    <phoneticPr fontId="2"/>
  </si>
  <si>
    <t>静注・特殊</t>
    <rPh sb="0" eb="1">
      <t>ジョウ</t>
    </rPh>
    <rPh sb="1" eb="2">
      <t>チュウ</t>
    </rPh>
    <rPh sb="3" eb="5">
      <t>トクシュ</t>
    </rPh>
    <phoneticPr fontId="2"/>
  </si>
  <si>
    <t>H</t>
    <phoneticPr fontId="2"/>
  </si>
  <si>
    <t>治験薬の投与期間</t>
    <rPh sb="0" eb="2">
      <t>チケン</t>
    </rPh>
    <rPh sb="2" eb="3">
      <t>ヤク</t>
    </rPh>
    <rPh sb="4" eb="6">
      <t>トウヨ</t>
    </rPh>
    <rPh sb="6" eb="8">
      <t>キカン</t>
    </rPh>
    <phoneticPr fontId="2"/>
  </si>
  <si>
    <t>4週間以内</t>
    <rPh sb="1" eb="3">
      <t>シュウカン</t>
    </rPh>
    <rPh sb="3" eb="5">
      <t>イナイ</t>
    </rPh>
    <phoneticPr fontId="2"/>
  </si>
  <si>
    <t>5～24週</t>
    <rPh sb="4" eb="5">
      <t>シュウ</t>
    </rPh>
    <phoneticPr fontId="2"/>
  </si>
  <si>
    <t>25～49週</t>
    <rPh sb="5" eb="6">
      <t>シュウ</t>
    </rPh>
    <phoneticPr fontId="2"/>
  </si>
  <si>
    <t>加算ポイント数</t>
    <rPh sb="0" eb="2">
      <t>カサン</t>
    </rPh>
    <rPh sb="6" eb="7">
      <t>スウ</t>
    </rPh>
    <phoneticPr fontId="2"/>
  </si>
  <si>
    <t>50週以上</t>
    <rPh sb="2" eb="3">
      <t>シュウ</t>
    </rPh>
    <rPh sb="3" eb="5">
      <t>イジョウ</t>
    </rPh>
    <phoneticPr fontId="2"/>
  </si>
  <si>
    <t>週</t>
    <rPh sb="0" eb="1">
      <t>シュウ</t>
    </rPh>
    <phoneticPr fontId="2"/>
  </si>
  <si>
    <t>(25週ごとに9ポイント加算)</t>
    <rPh sb="3" eb="4">
      <t>シュウ</t>
    </rPh>
    <rPh sb="12" eb="14">
      <t>カサン</t>
    </rPh>
    <phoneticPr fontId="2"/>
  </si>
  <si>
    <t>I</t>
    <phoneticPr fontId="2"/>
  </si>
  <si>
    <t>被験者層</t>
    <rPh sb="0" eb="3">
      <t>ヒケンシャ</t>
    </rPh>
    <rPh sb="3" eb="4">
      <t>ソウ</t>
    </rPh>
    <phoneticPr fontId="2"/>
  </si>
  <si>
    <t>成人</t>
    <rPh sb="0" eb="2">
      <t>セイジン</t>
    </rPh>
    <phoneticPr fontId="2"/>
  </si>
  <si>
    <t>小児、成人(高齢者、</t>
    <rPh sb="0" eb="2">
      <t>ショウニ</t>
    </rPh>
    <rPh sb="3" eb="5">
      <t>セイジン</t>
    </rPh>
    <rPh sb="6" eb="9">
      <t>コウレイシャ</t>
    </rPh>
    <phoneticPr fontId="2"/>
  </si>
  <si>
    <t>乳児・新生児</t>
    <rPh sb="0" eb="2">
      <t>ニュウジ</t>
    </rPh>
    <rPh sb="3" eb="6">
      <t>シンセイジ</t>
    </rPh>
    <phoneticPr fontId="2"/>
  </si>
  <si>
    <t>肝、腎障害等合併あり)</t>
    <rPh sb="0" eb="1">
      <t>キモ</t>
    </rPh>
    <rPh sb="2" eb="5">
      <t>ジンショウガイ</t>
    </rPh>
    <rPh sb="5" eb="6">
      <t>トウ</t>
    </rPh>
    <rPh sb="6" eb="8">
      <t>ガッペイ</t>
    </rPh>
    <phoneticPr fontId="2"/>
  </si>
  <si>
    <t>J</t>
    <phoneticPr fontId="2"/>
  </si>
  <si>
    <t>適格＋除外基準数</t>
    <rPh sb="0" eb="2">
      <t>テキカク</t>
    </rPh>
    <rPh sb="3" eb="5">
      <t>ジョガイ</t>
    </rPh>
    <rPh sb="5" eb="7">
      <t>キジュン</t>
    </rPh>
    <rPh sb="7" eb="8">
      <t>スウ</t>
    </rPh>
    <phoneticPr fontId="2"/>
  </si>
  <si>
    <t>19以下</t>
    <rPh sb="2" eb="4">
      <t>イカ</t>
    </rPh>
    <phoneticPr fontId="2"/>
  </si>
  <si>
    <t>20～29</t>
    <phoneticPr fontId="2"/>
  </si>
  <si>
    <t>30以上</t>
    <rPh sb="2" eb="4">
      <t>イジョウ</t>
    </rPh>
    <phoneticPr fontId="2"/>
  </si>
  <si>
    <t>K</t>
    <phoneticPr fontId="2"/>
  </si>
  <si>
    <t>チェックポイントの経過観察回数</t>
    <rPh sb="9" eb="11">
      <t>ケイカ</t>
    </rPh>
    <rPh sb="11" eb="13">
      <t>カンサツ</t>
    </rPh>
    <rPh sb="13" eb="15">
      <t>カイスウ</t>
    </rPh>
    <phoneticPr fontId="2"/>
  </si>
  <si>
    <t>4以下</t>
    <rPh sb="1" eb="3">
      <t>イカ</t>
    </rPh>
    <phoneticPr fontId="2"/>
  </si>
  <si>
    <t>5～9</t>
    <phoneticPr fontId="2"/>
  </si>
  <si>
    <t>10以上</t>
    <rPh sb="2" eb="4">
      <t>イジョウ</t>
    </rPh>
    <phoneticPr fontId="2"/>
  </si>
  <si>
    <t>L</t>
    <phoneticPr fontId="2"/>
  </si>
  <si>
    <t>臨床症状観察項目数</t>
    <rPh sb="0" eb="2">
      <t>リンショウ</t>
    </rPh>
    <rPh sb="2" eb="4">
      <t>ショウジョウ</t>
    </rPh>
    <rPh sb="4" eb="6">
      <t>カンサツ</t>
    </rPh>
    <rPh sb="6" eb="9">
      <t>コウモクスウ</t>
    </rPh>
    <phoneticPr fontId="2"/>
  </si>
  <si>
    <t>M</t>
    <phoneticPr fontId="2"/>
  </si>
  <si>
    <t>一般的臨床検査＋非侵襲的機能</t>
    <rPh sb="0" eb="3">
      <t>イッパンテキ</t>
    </rPh>
    <rPh sb="3" eb="5">
      <t>リンショウ</t>
    </rPh>
    <rPh sb="5" eb="7">
      <t>ケンサ</t>
    </rPh>
    <rPh sb="8" eb="9">
      <t>ヒ</t>
    </rPh>
    <rPh sb="9" eb="10">
      <t>シン</t>
    </rPh>
    <rPh sb="10" eb="11">
      <t>シュウ</t>
    </rPh>
    <rPh sb="11" eb="12">
      <t>テキ</t>
    </rPh>
    <rPh sb="12" eb="14">
      <t>キノウ</t>
    </rPh>
    <phoneticPr fontId="2"/>
  </si>
  <si>
    <t>49以下</t>
    <rPh sb="2" eb="4">
      <t>イカ</t>
    </rPh>
    <phoneticPr fontId="2"/>
  </si>
  <si>
    <t>50～99</t>
    <phoneticPr fontId="2"/>
  </si>
  <si>
    <t>100以上</t>
    <rPh sb="3" eb="5">
      <t>イジョウ</t>
    </rPh>
    <phoneticPr fontId="2"/>
  </si>
  <si>
    <t>検査及び画像診断項目数</t>
    <rPh sb="0" eb="2">
      <t>ケンサ</t>
    </rPh>
    <rPh sb="2" eb="3">
      <t>オヨ</t>
    </rPh>
    <rPh sb="4" eb="6">
      <t>ガゾウ</t>
    </rPh>
    <rPh sb="6" eb="8">
      <t>シンダン</t>
    </rPh>
    <rPh sb="8" eb="10">
      <t>コウモク</t>
    </rPh>
    <rPh sb="10" eb="11">
      <t>スウ</t>
    </rPh>
    <phoneticPr fontId="2"/>
  </si>
  <si>
    <t>N</t>
    <phoneticPr fontId="2"/>
  </si>
  <si>
    <t>侵襲的機能検査及び画像診断回数</t>
    <rPh sb="0" eb="1">
      <t>シン</t>
    </rPh>
    <rPh sb="1" eb="2">
      <t>シュウ</t>
    </rPh>
    <rPh sb="2" eb="3">
      <t>テキ</t>
    </rPh>
    <rPh sb="3" eb="5">
      <t>キノウ</t>
    </rPh>
    <rPh sb="5" eb="7">
      <t>ケンサ</t>
    </rPh>
    <rPh sb="7" eb="8">
      <t>オヨ</t>
    </rPh>
    <rPh sb="9" eb="11">
      <t>ガゾウ</t>
    </rPh>
    <rPh sb="11" eb="13">
      <t>シンダン</t>
    </rPh>
    <rPh sb="13" eb="15">
      <t>カイスウ</t>
    </rPh>
    <phoneticPr fontId="2"/>
  </si>
  <si>
    <t>回</t>
    <rPh sb="0" eb="1">
      <t>カイ</t>
    </rPh>
    <phoneticPr fontId="2"/>
  </si>
  <si>
    <t>O</t>
    <phoneticPr fontId="2"/>
  </si>
  <si>
    <t>特殊検査のための検体採取回数</t>
    <rPh sb="0" eb="2">
      <t>トクシュ</t>
    </rPh>
    <rPh sb="2" eb="4">
      <t>ケンサ</t>
    </rPh>
    <rPh sb="8" eb="10">
      <t>ケンタイ</t>
    </rPh>
    <rPh sb="10" eb="12">
      <t>サイシュ</t>
    </rPh>
    <rPh sb="12" eb="14">
      <t>カイスウ</t>
    </rPh>
    <phoneticPr fontId="2"/>
  </si>
  <si>
    <t>P</t>
    <phoneticPr fontId="2"/>
  </si>
  <si>
    <t>生検回数</t>
    <rPh sb="0" eb="1">
      <t>セイ</t>
    </rPh>
    <rPh sb="1" eb="2">
      <t>ケン</t>
    </rPh>
    <rPh sb="2" eb="4">
      <t>カイスウ</t>
    </rPh>
    <phoneticPr fontId="2"/>
  </si>
  <si>
    <t>Q</t>
    <phoneticPr fontId="2"/>
  </si>
  <si>
    <t>症例発表</t>
    <rPh sb="0" eb="2">
      <t>ショウレイ</t>
    </rPh>
    <rPh sb="2" eb="4">
      <t>ハッピョウ</t>
    </rPh>
    <phoneticPr fontId="2"/>
  </si>
  <si>
    <t>1回</t>
    <rPh sb="1" eb="2">
      <t>カイ</t>
    </rPh>
    <phoneticPr fontId="2"/>
  </si>
  <si>
    <t>R</t>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</si>
  <si>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2"/>
  </si>
  <si>
    <t>30枚以内</t>
    <rPh sb="2" eb="3">
      <t>マイ</t>
    </rPh>
    <rPh sb="3" eb="5">
      <t>イナイ</t>
    </rPh>
    <phoneticPr fontId="2"/>
  </si>
  <si>
    <t>31～50枚</t>
    <rPh sb="5" eb="6">
      <t>マイ</t>
    </rPh>
    <phoneticPr fontId="2"/>
  </si>
  <si>
    <t>51枚以上</t>
    <rPh sb="2" eb="3">
      <t>マイ</t>
    </rPh>
    <rPh sb="3" eb="5">
      <t>イジョウ</t>
    </rPh>
    <phoneticPr fontId="2"/>
  </si>
  <si>
    <t>S</t>
    <phoneticPr fontId="2"/>
  </si>
  <si>
    <t>相の種類</t>
    <rPh sb="0" eb="1">
      <t>ソウ</t>
    </rPh>
    <rPh sb="2" eb="4">
      <t>シュルイ</t>
    </rPh>
    <phoneticPr fontId="2"/>
  </si>
  <si>
    <t>Ⅱ相・Ⅲ相</t>
    <rPh sb="1" eb="2">
      <t>ソウ</t>
    </rPh>
    <rPh sb="4" eb="5">
      <t>ソウ</t>
    </rPh>
    <phoneticPr fontId="2"/>
  </si>
  <si>
    <t>Ⅰ相</t>
    <rPh sb="1" eb="2">
      <t>ソウ</t>
    </rPh>
    <phoneticPr fontId="2"/>
  </si>
  <si>
    <t>合計ポイント数</t>
    <rPh sb="0" eb="2">
      <t>ゴウケイ</t>
    </rPh>
    <rPh sb="6" eb="7">
      <t>スウ</t>
    </rPh>
    <phoneticPr fontId="2"/>
  </si>
  <si>
    <t>1.</t>
    <phoneticPr fontId="2"/>
  </si>
  <si>
    <r>
      <rPr>
        <b/>
        <sz val="11"/>
        <rFont val="ＭＳ Ｐゴシック"/>
        <family val="3"/>
        <charset val="128"/>
      </rPr>
      <t>QおよびRを除いた</t>
    </r>
    <r>
      <rPr>
        <sz val="11"/>
        <rFont val="ＭＳ Ｐゴシック"/>
        <family val="3"/>
        <charset val="128"/>
      </rPr>
      <t>合計ポイント数</t>
    </r>
    <rPh sb="6" eb="7">
      <t>ノゾ</t>
    </rPh>
    <rPh sb="9" eb="11">
      <t>ゴウケイ</t>
    </rPh>
    <rPh sb="15" eb="16">
      <t>スウ</t>
    </rPh>
    <phoneticPr fontId="2"/>
  </si>
  <si>
    <t>研究補助業務の外部委託</t>
    <rPh sb="0" eb="2">
      <t>ケンキュウ</t>
    </rPh>
    <rPh sb="2" eb="4">
      <t>ホジョ</t>
    </rPh>
    <rPh sb="4" eb="6">
      <t>ギョウム</t>
    </rPh>
    <rPh sb="7" eb="9">
      <t>ガイブ</t>
    </rPh>
    <rPh sb="9" eb="11">
      <t>イタク</t>
    </rPh>
    <phoneticPr fontId="2"/>
  </si>
  <si>
    <t>2.</t>
    <phoneticPr fontId="2"/>
  </si>
  <si>
    <r>
      <rPr>
        <b/>
        <sz val="11"/>
        <rFont val="ＭＳ Ｐゴシック"/>
        <family val="3"/>
        <charset val="128"/>
      </rPr>
      <t>QおよびRのみ</t>
    </r>
    <r>
      <rPr>
        <sz val="11"/>
        <rFont val="ＭＳ Ｐゴシック"/>
        <family val="3"/>
        <charset val="128"/>
      </rPr>
      <t>の合計ポイント数</t>
    </r>
    <rPh sb="8" eb="10">
      <t>ゴウケイ</t>
    </rPh>
    <rPh sb="14" eb="15">
      <t>スウ</t>
    </rPh>
    <phoneticPr fontId="2"/>
  </si>
  <si>
    <t>1.する</t>
    <phoneticPr fontId="2"/>
  </si>
  <si>
    <t>3.</t>
    <phoneticPr fontId="2"/>
  </si>
  <si>
    <t>研究協力者経費付帯業務加算ポイント数(枠外にて算出)</t>
    <rPh sb="0" eb="2">
      <t>ケンキュウ</t>
    </rPh>
    <rPh sb="2" eb="5">
      <t>キョウリョクシャ</t>
    </rPh>
    <rPh sb="5" eb="7">
      <t>ケイヒ</t>
    </rPh>
    <rPh sb="7" eb="9">
      <t>フタイ</t>
    </rPh>
    <rPh sb="9" eb="11">
      <t>ギョウム</t>
    </rPh>
    <rPh sb="11" eb="13">
      <t>カサン</t>
    </rPh>
    <rPh sb="17" eb="18">
      <t>スウ</t>
    </rPh>
    <rPh sb="19" eb="20">
      <t>ワク</t>
    </rPh>
    <rPh sb="20" eb="21">
      <t>ガイ</t>
    </rPh>
    <rPh sb="23" eb="25">
      <t>サンシュツ</t>
    </rPh>
    <phoneticPr fontId="2"/>
  </si>
  <si>
    <t>2.しない</t>
    <phoneticPr fontId="2"/>
  </si>
  <si>
    <t>算出額</t>
    <rPh sb="0" eb="2">
      <t>サンシュツ</t>
    </rPh>
    <rPh sb="2" eb="3">
      <t>ガク</t>
    </rPh>
    <phoneticPr fontId="2"/>
  </si>
  <si>
    <t>研究協力者経費付帯業務加算</t>
    <rPh sb="0" eb="2">
      <t>ケンキュウ</t>
    </rPh>
    <rPh sb="2" eb="5">
      <t>キョウリョクシャ</t>
    </rPh>
    <rPh sb="5" eb="7">
      <t>ケイヒ</t>
    </rPh>
    <rPh sb="7" eb="9">
      <t>フタイ</t>
    </rPh>
    <rPh sb="9" eb="11">
      <t>ギョウム</t>
    </rPh>
    <rPh sb="11" eb="13">
      <t>カサン</t>
    </rPh>
    <phoneticPr fontId="2"/>
  </si>
  <si>
    <r>
      <t>合計ポイント数の</t>
    </r>
    <r>
      <rPr>
        <b/>
        <sz val="11"/>
        <rFont val="ＭＳ Ｐゴシック"/>
        <family val="3"/>
        <charset val="128"/>
      </rPr>
      <t>1.</t>
    </r>
    <rPh sb="0" eb="2">
      <t>ゴウケイ</t>
    </rPh>
    <rPh sb="6" eb="7">
      <t>スウ</t>
    </rPh>
    <phoneticPr fontId="2"/>
  </si>
  <si>
    <t>×</t>
    <phoneticPr fontId="2"/>
  </si>
  <si>
    <t>＝</t>
    <phoneticPr fontId="2"/>
  </si>
  <si>
    <t>・・・①</t>
    <phoneticPr fontId="2"/>
  </si>
  <si>
    <r>
      <t>合計ポイント数の</t>
    </r>
    <r>
      <rPr>
        <b/>
        <sz val="11"/>
        <rFont val="ＭＳ Ｐゴシック"/>
        <family val="3"/>
        <charset val="128"/>
      </rPr>
      <t>2.</t>
    </r>
    <rPh sb="0" eb="2">
      <t>ゴウケイ</t>
    </rPh>
    <rPh sb="6" eb="7">
      <t>スウ</t>
    </rPh>
    <phoneticPr fontId="2"/>
  </si>
  <si>
    <t>・・・②</t>
    <phoneticPr fontId="2"/>
  </si>
  <si>
    <t>国際共同治験</t>
    <rPh sb="0" eb="2">
      <t>コクサイ</t>
    </rPh>
    <rPh sb="2" eb="4">
      <t>キョウドウ</t>
    </rPh>
    <rPh sb="4" eb="6">
      <t>チケン</t>
    </rPh>
    <phoneticPr fontId="2"/>
  </si>
  <si>
    <t>医師研究経費</t>
    <rPh sb="0" eb="2">
      <t>イシ</t>
    </rPh>
    <rPh sb="2" eb="4">
      <t>ケンキュウ</t>
    </rPh>
    <rPh sb="4" eb="6">
      <t>ケイヒ</t>
    </rPh>
    <phoneticPr fontId="2"/>
  </si>
  <si>
    <t>①＋②</t>
    <phoneticPr fontId="2"/>
  </si>
  <si>
    <t>1.該当する</t>
    <rPh sb="2" eb="4">
      <t>ガイトウ</t>
    </rPh>
    <phoneticPr fontId="2"/>
  </si>
  <si>
    <r>
      <t>合計ポイント数の</t>
    </r>
    <r>
      <rPr>
        <b/>
        <sz val="11"/>
        <rFont val="ＭＳ Ｐゴシック"/>
        <family val="3"/>
        <charset val="128"/>
      </rPr>
      <t>1.</t>
    </r>
    <r>
      <rPr>
        <sz val="11"/>
        <rFont val="ＭＳ Ｐゴシック"/>
        <family val="3"/>
        <charset val="128"/>
      </rPr>
      <t>＋</t>
    </r>
    <r>
      <rPr>
        <b/>
        <sz val="11"/>
        <rFont val="ＭＳ Ｐゴシック"/>
        <family val="3"/>
        <charset val="128"/>
      </rPr>
      <t>3.</t>
    </r>
    <rPh sb="0" eb="2">
      <t>ゴウケイ</t>
    </rPh>
    <rPh sb="6" eb="7">
      <t>スウ</t>
    </rPh>
    <phoneticPr fontId="2"/>
  </si>
  <si>
    <t>・・・③</t>
    <phoneticPr fontId="2"/>
  </si>
  <si>
    <t>2.該当しない</t>
    <rPh sb="2" eb="4">
      <t>ガイトウ</t>
    </rPh>
    <phoneticPr fontId="2"/>
  </si>
  <si>
    <t>・・・④</t>
    <phoneticPr fontId="2"/>
  </si>
  <si>
    <t>英文による症例報告書の提出</t>
    <rPh sb="0" eb="2">
      <t>エイブン</t>
    </rPh>
    <rPh sb="5" eb="7">
      <t>ショウレイ</t>
    </rPh>
    <rPh sb="7" eb="10">
      <t>ホウコクショ</t>
    </rPh>
    <rPh sb="11" eb="13">
      <t>テイシュツ</t>
    </rPh>
    <phoneticPr fontId="2"/>
  </si>
  <si>
    <t>研究協力者経費(委託なし)</t>
  </si>
  <si>
    <t>③＋④</t>
    <phoneticPr fontId="2"/>
  </si>
  <si>
    <t>研究協力者経費(委託あり)</t>
    <phoneticPr fontId="2"/>
  </si>
  <si>
    <t>⇒</t>
    <phoneticPr fontId="2"/>
  </si>
  <si>
    <t>免除</t>
    <rPh sb="0" eb="2">
      <t>メンジョ</t>
    </rPh>
    <phoneticPr fontId="2"/>
  </si>
  <si>
    <t>研究準備金（委託なし）</t>
    <rPh sb="0" eb="2">
      <t>ケンキュウ</t>
    </rPh>
    <rPh sb="2" eb="5">
      <t>ジュンビキン</t>
    </rPh>
    <rPh sb="6" eb="8">
      <t>イタク</t>
    </rPh>
    <phoneticPr fontId="2"/>
  </si>
  <si>
    <t>｛（①/契約例数）＋②｝</t>
    <rPh sb="4" eb="6">
      <t>ケイヤク</t>
    </rPh>
    <rPh sb="6" eb="7">
      <t>レイ</t>
    </rPh>
    <rPh sb="7" eb="8">
      <t>スウ</t>
    </rPh>
    <phoneticPr fontId="2"/>
  </si>
  <si>
    <t>盲検、非盲検による治験担当者の設定</t>
    <rPh sb="0" eb="1">
      <t>モウ</t>
    </rPh>
    <rPh sb="1" eb="2">
      <t>ケン</t>
    </rPh>
    <rPh sb="3" eb="4">
      <t>ヒ</t>
    </rPh>
    <rPh sb="4" eb="5">
      <t>モウ</t>
    </rPh>
    <rPh sb="5" eb="6">
      <t>ケン</t>
    </rPh>
    <rPh sb="9" eb="11">
      <t>チケン</t>
    </rPh>
    <rPh sb="11" eb="14">
      <t>タントウシャ</t>
    </rPh>
    <rPh sb="15" eb="17">
      <t>セッテイ</t>
    </rPh>
    <phoneticPr fontId="2"/>
  </si>
  <si>
    <t>研究準備金（委託あり）</t>
    <rPh sb="0" eb="2">
      <t>ケンキュウ</t>
    </rPh>
    <rPh sb="2" eb="5">
      <t>ジュンビキン</t>
    </rPh>
    <rPh sb="6" eb="8">
      <t>イタク</t>
    </rPh>
    <phoneticPr fontId="2"/>
  </si>
  <si>
    <t>[｛（①/契約例数）＋②}</t>
    <rPh sb="5" eb="7">
      <t>ケイヤク</t>
    </rPh>
    <rPh sb="7" eb="8">
      <t>レイ</t>
    </rPh>
    <rPh sb="8" eb="9">
      <t>スウ</t>
    </rPh>
    <phoneticPr fontId="2"/>
  </si>
  <si>
    <t>]</t>
    <phoneticPr fontId="2"/>
  </si>
  <si>
    <t>※②と④は新規申請時と終了時のみ算出する。</t>
    <rPh sb="5" eb="7">
      <t>シンキ</t>
    </rPh>
    <rPh sb="7" eb="9">
      <t>シンセイ</t>
    </rPh>
    <rPh sb="9" eb="10">
      <t>ジ</t>
    </rPh>
    <rPh sb="11" eb="14">
      <t>シュウリョウジ</t>
    </rPh>
    <rPh sb="16" eb="18">
      <t>サンシュツ</t>
    </rPh>
    <phoneticPr fontId="2"/>
  </si>
  <si>
    <t>海外の試験機関への外注検査</t>
    <rPh sb="0" eb="2">
      <t>カイガイ</t>
    </rPh>
    <rPh sb="3" eb="5">
      <t>シケン</t>
    </rPh>
    <rPh sb="5" eb="7">
      <t>キカン</t>
    </rPh>
    <rPh sb="9" eb="11">
      <t>ガイチュウ</t>
    </rPh>
    <rPh sb="11" eb="13">
      <t>ケンサ</t>
    </rPh>
    <phoneticPr fontId="2"/>
  </si>
  <si>
    <t>2種類以上の同意説明文書の使用(アセント含む)</t>
    <rPh sb="1" eb="3">
      <t>シュルイ</t>
    </rPh>
    <rPh sb="3" eb="5">
      <t>イジョウ</t>
    </rPh>
    <rPh sb="6" eb="8">
      <t>ドウイ</t>
    </rPh>
    <rPh sb="8" eb="10">
      <t>セツメイ</t>
    </rPh>
    <rPh sb="10" eb="12">
      <t>ブンショ</t>
    </rPh>
    <rPh sb="13" eb="15">
      <t>シヨウ</t>
    </rPh>
    <rPh sb="20" eb="21">
      <t>フク</t>
    </rPh>
    <phoneticPr fontId="2"/>
  </si>
  <si>
    <t>1.あり</t>
    <phoneticPr fontId="2"/>
  </si>
  <si>
    <t>2.なし</t>
    <phoneticPr fontId="2"/>
  </si>
  <si>
    <t>当該治験薬の評価とは関係のない疾患関連遺伝子の探索</t>
    <rPh sb="0" eb="2">
      <t>トウガイ</t>
    </rPh>
    <rPh sb="2" eb="4">
      <t>チケン</t>
    </rPh>
    <rPh sb="4" eb="5">
      <t>ヤク</t>
    </rPh>
    <rPh sb="6" eb="8">
      <t>ヒョウカ</t>
    </rPh>
    <rPh sb="10" eb="12">
      <t>カンケイ</t>
    </rPh>
    <rPh sb="15" eb="17">
      <t>シッカン</t>
    </rPh>
    <rPh sb="17" eb="19">
      <t>カンレン</t>
    </rPh>
    <rPh sb="19" eb="22">
      <t>イデンシ</t>
    </rPh>
    <rPh sb="23" eb="25">
      <t>タンサク</t>
    </rPh>
    <phoneticPr fontId="2"/>
  </si>
  <si>
    <t>当該治験薬の評価とは関係のない疾患関連遺伝子の探索</t>
    <rPh sb="0" eb="2">
      <t>トウガイ</t>
    </rPh>
    <rPh sb="2" eb="5">
      <t>チケンヤク</t>
    </rPh>
    <rPh sb="6" eb="8">
      <t>ヒョウカ</t>
    </rPh>
    <rPh sb="10" eb="12">
      <t>カンケイ</t>
    </rPh>
    <rPh sb="15" eb="17">
      <t>シッカン</t>
    </rPh>
    <rPh sb="17" eb="19">
      <t>カンレン</t>
    </rPh>
    <rPh sb="19" eb="22">
      <t>イデンシ</t>
    </rPh>
    <rPh sb="23" eb="25">
      <t>タンサク</t>
    </rPh>
    <phoneticPr fontId="2"/>
  </si>
  <si>
    <t>加算ポイント</t>
    <phoneticPr fontId="2"/>
  </si>
  <si>
    <t>：</t>
    <phoneticPr fontId="2"/>
  </si>
  <si>
    <t>経費2A(別紙)</t>
    <rPh sb="0" eb="2">
      <t>ケイヒ</t>
    </rPh>
    <rPh sb="5" eb="7">
      <t>ベッシ</t>
    </rPh>
    <phoneticPr fontId="2"/>
  </si>
  <si>
    <t>医師研究経費等ポイント算出根拠</t>
    <rPh sb="0" eb="2">
      <t>イシ</t>
    </rPh>
    <rPh sb="2" eb="4">
      <t>ケンキュウ</t>
    </rPh>
    <rPh sb="4" eb="7">
      <t>ケイヒトウ</t>
    </rPh>
    <rPh sb="11" eb="13">
      <t>サンシュツ</t>
    </rPh>
    <rPh sb="13" eb="15">
      <t>コンキョ</t>
    </rPh>
    <phoneticPr fontId="2"/>
  </si>
  <si>
    <t>選択ポイント</t>
    <rPh sb="0" eb="2">
      <t>センタク</t>
    </rPh>
    <phoneticPr fontId="2"/>
  </si>
  <si>
    <t>算出ポイント数</t>
    <rPh sb="0" eb="2">
      <t>サンシュツ</t>
    </rPh>
    <rPh sb="6" eb="7">
      <t>スウ</t>
    </rPh>
    <phoneticPr fontId="2"/>
  </si>
  <si>
    <t>根拠</t>
    <rPh sb="0" eb="2">
      <t>コンキョ</t>
    </rPh>
    <phoneticPr fontId="2"/>
  </si>
  <si>
    <t>K</t>
    <phoneticPr fontId="2"/>
  </si>
  <si>
    <t>L</t>
    <phoneticPr fontId="2"/>
  </si>
  <si>
    <t>M</t>
    <phoneticPr fontId="2"/>
  </si>
  <si>
    <t>一般的臨床検査＋非侵襲的機能
検査及び画像診断項目数</t>
    <rPh sb="0" eb="3">
      <t>イッパンテキ</t>
    </rPh>
    <rPh sb="3" eb="5">
      <t>リンショウ</t>
    </rPh>
    <rPh sb="5" eb="7">
      <t>ケンサ</t>
    </rPh>
    <rPh sb="8" eb="9">
      <t>ヒ</t>
    </rPh>
    <rPh sb="9" eb="10">
      <t>シン</t>
    </rPh>
    <rPh sb="10" eb="11">
      <t>シュウ</t>
    </rPh>
    <rPh sb="11" eb="12">
      <t>テキ</t>
    </rPh>
    <rPh sb="12" eb="14">
      <t>キノウ</t>
    </rPh>
    <phoneticPr fontId="2"/>
  </si>
  <si>
    <t>N</t>
    <phoneticPr fontId="2"/>
  </si>
  <si>
    <t>O</t>
    <phoneticPr fontId="2"/>
  </si>
  <si>
    <t>P</t>
    <phoneticPr fontId="2"/>
  </si>
  <si>
    <t>経費3A</t>
    <rPh sb="0" eb="2">
      <t>ケイヒ</t>
    </rPh>
    <phoneticPr fontId="2"/>
  </si>
  <si>
    <t>ウェイト</t>
    <phoneticPr fontId="2"/>
  </si>
  <si>
    <t>ポイント</t>
    <phoneticPr fontId="2"/>
  </si>
  <si>
    <t>Ⅰ(ウェイト×</t>
    <phoneticPr fontId="2"/>
  </si>
  <si>
    <t>)</t>
    <phoneticPr fontId="2"/>
  </si>
  <si>
    <t>Ⅱ(ウェイト×</t>
    <phoneticPr fontId="2"/>
  </si>
  <si>
    <t>Ⅲ(ウェイト×</t>
    <phoneticPr fontId="2"/>
  </si>
  <si>
    <t>A</t>
    <phoneticPr fontId="2"/>
  </si>
  <si>
    <t>内服</t>
    <rPh sb="0" eb="2">
      <t>ナイフク</t>
    </rPh>
    <phoneticPr fontId="2"/>
  </si>
  <si>
    <t>外用</t>
    <rPh sb="0" eb="2">
      <t>ガイヨウ</t>
    </rPh>
    <phoneticPr fontId="2"/>
  </si>
  <si>
    <t>注射</t>
    <rPh sb="0" eb="2">
      <t>チュウシャ</t>
    </rPh>
    <phoneticPr fontId="2"/>
  </si>
  <si>
    <t>B</t>
    <phoneticPr fontId="2"/>
  </si>
  <si>
    <t>デザイン</t>
    <phoneticPr fontId="2"/>
  </si>
  <si>
    <t>オープン</t>
    <phoneticPr fontId="2"/>
  </si>
  <si>
    <t>C</t>
    <phoneticPr fontId="2"/>
  </si>
  <si>
    <t>投与期間</t>
    <rPh sb="0" eb="2">
      <t>トウヨ</t>
    </rPh>
    <rPh sb="2" eb="4">
      <t>キカン</t>
    </rPh>
    <phoneticPr fontId="2"/>
  </si>
  <si>
    <t>D</t>
    <phoneticPr fontId="2"/>
  </si>
  <si>
    <t>調剤及び出庫回数</t>
    <rPh sb="0" eb="2">
      <t>チョウザイ</t>
    </rPh>
    <rPh sb="2" eb="3">
      <t>オヨ</t>
    </rPh>
    <rPh sb="4" eb="6">
      <t>シュッコ</t>
    </rPh>
    <rPh sb="6" eb="8">
      <t>カイスウ</t>
    </rPh>
    <phoneticPr fontId="2"/>
  </si>
  <si>
    <t>単回</t>
    <rPh sb="0" eb="1">
      <t>タン</t>
    </rPh>
    <rPh sb="1" eb="2">
      <t>カイ</t>
    </rPh>
    <phoneticPr fontId="2"/>
  </si>
  <si>
    <t>5回以下</t>
    <rPh sb="1" eb="2">
      <t>カイ</t>
    </rPh>
    <rPh sb="2" eb="4">
      <t>イカ</t>
    </rPh>
    <phoneticPr fontId="2"/>
  </si>
  <si>
    <t>6回以上</t>
    <rPh sb="1" eb="2">
      <t>カイ</t>
    </rPh>
    <rPh sb="2" eb="4">
      <t>イジョウ</t>
    </rPh>
    <phoneticPr fontId="2"/>
  </si>
  <si>
    <t>E</t>
    <phoneticPr fontId="2"/>
  </si>
  <si>
    <t>保存状況</t>
    <rPh sb="0" eb="2">
      <t>ホゾン</t>
    </rPh>
    <rPh sb="2" eb="4">
      <t>ジョウキョウ</t>
    </rPh>
    <phoneticPr fontId="2"/>
  </si>
  <si>
    <t>室温</t>
    <rPh sb="0" eb="2">
      <t>シツオン</t>
    </rPh>
    <phoneticPr fontId="2"/>
  </si>
  <si>
    <t>冷所または遮光</t>
    <rPh sb="0" eb="1">
      <t>レイ</t>
    </rPh>
    <rPh sb="1" eb="2">
      <t>ショ</t>
    </rPh>
    <rPh sb="5" eb="7">
      <t>シャコウ</t>
    </rPh>
    <phoneticPr fontId="2"/>
  </si>
  <si>
    <t>冷所及び遮光</t>
    <rPh sb="0" eb="1">
      <t>レイ</t>
    </rPh>
    <rPh sb="1" eb="2">
      <t>ショ</t>
    </rPh>
    <rPh sb="2" eb="3">
      <t>オヨ</t>
    </rPh>
    <rPh sb="4" eb="6">
      <t>シャコウ</t>
    </rPh>
    <phoneticPr fontId="2"/>
  </si>
  <si>
    <t>F</t>
    <phoneticPr fontId="2"/>
  </si>
  <si>
    <t>単相か複数相か</t>
    <rPh sb="0" eb="1">
      <t>タン</t>
    </rPh>
    <rPh sb="1" eb="2">
      <t>ソウ</t>
    </rPh>
    <rPh sb="3" eb="5">
      <t>フクスウ</t>
    </rPh>
    <rPh sb="5" eb="6">
      <t>ソウ</t>
    </rPh>
    <phoneticPr fontId="2"/>
  </si>
  <si>
    <t>2つの相同時</t>
    <rPh sb="3" eb="4">
      <t>ソウ</t>
    </rPh>
    <rPh sb="4" eb="6">
      <t>ドウジ</t>
    </rPh>
    <phoneticPr fontId="2"/>
  </si>
  <si>
    <t>3つ以上</t>
    <rPh sb="2" eb="4">
      <t>イジョウ</t>
    </rPh>
    <phoneticPr fontId="2"/>
  </si>
  <si>
    <t>G</t>
    <phoneticPr fontId="2"/>
  </si>
  <si>
    <t>単科か複数科か</t>
    <rPh sb="0" eb="1">
      <t>タン</t>
    </rPh>
    <rPh sb="1" eb="2">
      <t>カ</t>
    </rPh>
    <rPh sb="3" eb="5">
      <t>フクスウ</t>
    </rPh>
    <rPh sb="5" eb="6">
      <t>カ</t>
    </rPh>
    <phoneticPr fontId="2"/>
  </si>
  <si>
    <t>2科</t>
    <rPh sb="1" eb="2">
      <t>カ</t>
    </rPh>
    <phoneticPr fontId="2"/>
  </si>
  <si>
    <t>3科以上</t>
    <rPh sb="1" eb="2">
      <t>カ</t>
    </rPh>
    <rPh sb="2" eb="4">
      <t>イジョウ</t>
    </rPh>
    <phoneticPr fontId="2"/>
  </si>
  <si>
    <t>H</t>
    <phoneticPr fontId="2"/>
  </si>
  <si>
    <t>同一治験薬での対象疾患の数</t>
    <rPh sb="0" eb="2">
      <t>ドウイツ</t>
    </rPh>
    <rPh sb="2" eb="4">
      <t>チケン</t>
    </rPh>
    <rPh sb="4" eb="5">
      <t>ヤク</t>
    </rPh>
    <rPh sb="7" eb="9">
      <t>タイショウ</t>
    </rPh>
    <rPh sb="9" eb="11">
      <t>シッカン</t>
    </rPh>
    <rPh sb="12" eb="13">
      <t>カズ</t>
    </rPh>
    <phoneticPr fontId="2"/>
  </si>
  <si>
    <t>2つ</t>
    <phoneticPr fontId="2"/>
  </si>
  <si>
    <t>I</t>
    <phoneticPr fontId="2"/>
  </si>
  <si>
    <t>ウォッシュアウト時のプラセボの
使用</t>
    <rPh sb="8" eb="9">
      <t>ジ</t>
    </rPh>
    <rPh sb="16" eb="18">
      <t>シヨウ</t>
    </rPh>
    <phoneticPr fontId="2"/>
  </si>
  <si>
    <t>有</t>
    <rPh sb="0" eb="1">
      <t>アリ</t>
    </rPh>
    <phoneticPr fontId="2"/>
  </si>
  <si>
    <t>J</t>
    <phoneticPr fontId="2"/>
  </si>
  <si>
    <t>特殊説明文書等の添付</t>
    <rPh sb="0" eb="2">
      <t>トクシュ</t>
    </rPh>
    <rPh sb="2" eb="4">
      <t>セツメイ</t>
    </rPh>
    <rPh sb="4" eb="6">
      <t>ブンショ</t>
    </rPh>
    <rPh sb="6" eb="7">
      <t>トウ</t>
    </rPh>
    <rPh sb="8" eb="10">
      <t>テンプ</t>
    </rPh>
    <phoneticPr fontId="2"/>
  </si>
  <si>
    <t>治験薬の種目</t>
    <rPh sb="0" eb="2">
      <t>チケン</t>
    </rPh>
    <rPh sb="2" eb="3">
      <t>ヤク</t>
    </rPh>
    <rPh sb="4" eb="6">
      <t>シュモク</t>
    </rPh>
    <phoneticPr fontId="2"/>
  </si>
  <si>
    <t>毒・劇薬(予定)</t>
    <rPh sb="0" eb="1">
      <t>ドク</t>
    </rPh>
    <rPh sb="2" eb="4">
      <t>ゲキヤク</t>
    </rPh>
    <rPh sb="5" eb="7">
      <t>ヨテイ</t>
    </rPh>
    <phoneticPr fontId="2"/>
  </si>
  <si>
    <t>向精神薬・麻薬</t>
    <rPh sb="0" eb="4">
      <t>コウセイシンヤク</t>
    </rPh>
    <rPh sb="5" eb="7">
      <t>マヤク</t>
    </rPh>
    <phoneticPr fontId="2"/>
  </si>
  <si>
    <t>併用薬の交付</t>
    <rPh sb="0" eb="2">
      <t>ヘイヨウ</t>
    </rPh>
    <rPh sb="2" eb="3">
      <t>ヤク</t>
    </rPh>
    <rPh sb="4" eb="6">
      <t>コウフ</t>
    </rPh>
    <phoneticPr fontId="2"/>
  </si>
  <si>
    <t>1種</t>
    <rPh sb="1" eb="2">
      <t>シュ</t>
    </rPh>
    <phoneticPr fontId="2"/>
  </si>
  <si>
    <t>2種</t>
    <rPh sb="1" eb="2">
      <t>シュ</t>
    </rPh>
    <phoneticPr fontId="2"/>
  </si>
  <si>
    <t>3種以上</t>
    <rPh sb="1" eb="2">
      <t>シュ</t>
    </rPh>
    <rPh sb="2" eb="4">
      <t>イジョウ</t>
    </rPh>
    <phoneticPr fontId="2"/>
  </si>
  <si>
    <t>併用適用時併用薬チェック</t>
    <rPh sb="0" eb="2">
      <t>ヘイヨウ</t>
    </rPh>
    <rPh sb="2" eb="4">
      <t>テキヨウ</t>
    </rPh>
    <rPh sb="4" eb="5">
      <t>ジ</t>
    </rPh>
    <rPh sb="5" eb="7">
      <t>ヘイヨウ</t>
    </rPh>
    <rPh sb="7" eb="8">
      <t>ヤク</t>
    </rPh>
    <phoneticPr fontId="2"/>
  </si>
  <si>
    <t>請求医のチェック</t>
    <rPh sb="0" eb="2">
      <t>セイキュウ</t>
    </rPh>
    <rPh sb="2" eb="3">
      <t>イ</t>
    </rPh>
    <phoneticPr fontId="2"/>
  </si>
  <si>
    <t>2名以下</t>
    <rPh sb="1" eb="4">
      <t>メイイカ</t>
    </rPh>
    <phoneticPr fontId="2"/>
  </si>
  <si>
    <t>3～5名</t>
    <rPh sb="3" eb="4">
      <t>メイ</t>
    </rPh>
    <phoneticPr fontId="2"/>
  </si>
  <si>
    <t>6名以上</t>
    <rPh sb="1" eb="2">
      <t>メイ</t>
    </rPh>
    <rPh sb="2" eb="4">
      <t>イジョウ</t>
    </rPh>
    <phoneticPr fontId="2"/>
  </si>
  <si>
    <t>治験薬規格数</t>
    <rPh sb="0" eb="2">
      <t>チケン</t>
    </rPh>
    <rPh sb="2" eb="3">
      <t>ヤク</t>
    </rPh>
    <rPh sb="3" eb="5">
      <t>キカク</t>
    </rPh>
    <rPh sb="5" eb="6">
      <t>スウ</t>
    </rPh>
    <phoneticPr fontId="2"/>
  </si>
  <si>
    <t>3以上</t>
    <rPh sb="1" eb="3">
      <t>イジョウ</t>
    </rPh>
    <phoneticPr fontId="2"/>
  </si>
  <si>
    <t>合　　計　　ポ　　イ　　ン　　ト　　数</t>
    <rPh sb="0" eb="1">
      <t>ゴウ</t>
    </rPh>
    <rPh sb="3" eb="4">
      <t>ケイ</t>
    </rPh>
    <rPh sb="18" eb="19">
      <t>スウ</t>
    </rPh>
    <phoneticPr fontId="2"/>
  </si>
  <si>
    <t>：</t>
    <phoneticPr fontId="2"/>
  </si>
  <si>
    <t>×</t>
    <phoneticPr fontId="2"/>
  </si>
  <si>
    <t>症例数</t>
    <rPh sb="0" eb="2">
      <t>ショウレイ</t>
    </rPh>
    <rPh sb="2" eb="3">
      <t>スウ</t>
    </rPh>
    <phoneticPr fontId="2"/>
  </si>
  <si>
    <t>＝</t>
    <phoneticPr fontId="2"/>
  </si>
  <si>
    <t>□</t>
    <phoneticPr fontId="2"/>
  </si>
  <si>
    <t>　　医師研究経費等ポイント算出表のうち、要素K～Pについての算定根拠は下記のとおり。</t>
    <rPh sb="2" eb="4">
      <t>イシ</t>
    </rPh>
    <rPh sb="4" eb="6">
      <t>ケンキュウ</t>
    </rPh>
    <rPh sb="6" eb="8">
      <t>ケイヒ</t>
    </rPh>
    <rPh sb="8" eb="9">
      <t>トウ</t>
    </rPh>
    <rPh sb="13" eb="15">
      <t>サンシュツ</t>
    </rPh>
    <rPh sb="15" eb="16">
      <t>ヒョウ</t>
    </rPh>
    <rPh sb="20" eb="22">
      <t>ヨウソ</t>
    </rPh>
    <rPh sb="35" eb="37">
      <t>カキ</t>
    </rPh>
    <phoneticPr fontId="2"/>
  </si>
  <si>
    <t>期間延長後の契約期間</t>
    <rPh sb="0" eb="2">
      <t>キカン</t>
    </rPh>
    <rPh sb="2" eb="4">
      <t>エンチョウ</t>
    </rPh>
    <rPh sb="4" eb="5">
      <t>ゴ</t>
    </rPh>
    <rPh sb="6" eb="8">
      <t>ケイヤク</t>
    </rPh>
    <rPh sb="8" eb="10">
      <t>キカン</t>
    </rPh>
    <phoneticPr fontId="2"/>
  </si>
  <si>
    <t>小計</t>
    <rPh sb="0" eb="2">
      <t>ショウケイ</t>
    </rPh>
    <phoneticPr fontId="2"/>
  </si>
  <si>
    <t>消費税</t>
    <rPh sb="0" eb="3">
      <t>ショウヒゼイ</t>
    </rPh>
    <phoneticPr fontId="2"/>
  </si>
  <si>
    <t>うち契約時請求額</t>
    <rPh sb="2" eb="4">
      <t>ケイヤク</t>
    </rPh>
    <rPh sb="4" eb="5">
      <t>ジ</t>
    </rPh>
    <rPh sb="5" eb="7">
      <t>セイキュウ</t>
    </rPh>
    <rPh sb="7" eb="8">
      <t>ガク</t>
    </rPh>
    <phoneticPr fontId="2"/>
  </si>
  <si>
    <t>合計(一部概算)</t>
    <rPh sb="0" eb="2">
      <t>ゴウケイ</t>
    </rPh>
    <rPh sb="3" eb="5">
      <t>イチブ</t>
    </rPh>
    <rPh sb="5" eb="7">
      <t>ガイサン</t>
    </rPh>
    <phoneticPr fontId="2"/>
  </si>
  <si>
    <t>※以上、医師研究経費等ポイント算出表(経費2A)に基づき算出</t>
    <rPh sb="1" eb="3">
      <t>イジョウ</t>
    </rPh>
    <rPh sb="4" eb="6">
      <t>イシ</t>
    </rPh>
    <rPh sb="6" eb="8">
      <t>ケンキュウ</t>
    </rPh>
    <rPh sb="8" eb="10">
      <t>ケイヒ</t>
    </rPh>
    <rPh sb="10" eb="11">
      <t>トウ</t>
    </rPh>
    <rPh sb="15" eb="17">
      <t>サンシュツ</t>
    </rPh>
    <rPh sb="17" eb="18">
      <t>ヒョウ</t>
    </rPh>
    <rPh sb="19" eb="21">
      <t>ケイヒ</t>
    </rPh>
    <rPh sb="25" eb="26">
      <t>モト</t>
    </rPh>
    <rPh sb="28" eb="30">
      <t>サンシュツ</t>
    </rPh>
    <phoneticPr fontId="2"/>
  </si>
  <si>
    <t>現在の契約期間</t>
    <rPh sb="0" eb="2">
      <t>ゲンザイ</t>
    </rPh>
    <rPh sb="3" eb="5">
      <t>ケイヤク</t>
    </rPh>
    <rPh sb="5" eb="7">
      <t>キカン</t>
    </rPh>
    <phoneticPr fontId="2"/>
  </si>
  <si>
    <t>現在の目標症例数</t>
    <rPh sb="0" eb="2">
      <t>ゲンザイ</t>
    </rPh>
    <rPh sb="3" eb="5">
      <t>モクヒョウ</t>
    </rPh>
    <rPh sb="5" eb="7">
      <t>ショウレイ</t>
    </rPh>
    <rPh sb="7" eb="8">
      <t>スウ</t>
    </rPh>
    <phoneticPr fontId="2"/>
  </si>
  <si>
    <t>⑦間接経費</t>
    <rPh sb="1" eb="3">
      <t>カンセツ</t>
    </rPh>
    <rPh sb="3" eb="5">
      <t>ケイヒ</t>
    </rPh>
    <phoneticPr fontId="2"/>
  </si>
  <si>
    <t>　　個々の治験について、要素毎に該当するポイントを求め、合計したものを、その治験のポイント数とする。
　　（新規申請時は目標症例数、症例追加時は追加症例数により算出する。）</t>
    <rPh sb="5" eb="7">
      <t>チケン</t>
    </rPh>
    <rPh sb="38" eb="40">
      <t>チケン</t>
    </rPh>
    <phoneticPr fontId="2"/>
  </si>
  <si>
    <t>※研究準備金は新規申請時のみ算出する。</t>
    <phoneticPr fontId="2"/>
  </si>
  <si>
    <t>(</t>
    <phoneticPr fontId="2"/>
  </si>
  <si>
    <t>)</t>
    <phoneticPr fontId="2"/>
  </si>
  <si>
    <t>課題名
(日本語題のみ)</t>
    <rPh sb="0" eb="2">
      <t>カダイ</t>
    </rPh>
    <rPh sb="2" eb="3">
      <t>メイ</t>
    </rPh>
    <rPh sb="5" eb="8">
      <t>ニホンゴ</t>
    </rPh>
    <rPh sb="8" eb="9">
      <t>ダイ</t>
    </rPh>
    <phoneticPr fontId="2"/>
  </si>
  <si>
    <t>（※新規申請時は目標症例数及び契約期間の月数、症例追加時は追加症例数及び追加症例に係る契約期間の月数、期間延長時は延長に関わる
     症例数と契約期間の延長月数により算出する。定時納入時及び終了時は算定しない。）</t>
    <phoneticPr fontId="2"/>
  </si>
  <si>
    <t>(令和</t>
    <rPh sb="1" eb="2">
      <t>レイ</t>
    </rPh>
    <rPh sb="2" eb="3">
      <t>ワ</t>
    </rPh>
    <phoneticPr fontId="2"/>
  </si>
  <si>
    <t>10％　(1円未満切捨て)</t>
    <rPh sb="6" eb="7">
      <t>エン</t>
    </rPh>
    <rPh sb="7" eb="9">
      <t>ミマン</t>
    </rPh>
    <rPh sb="9" eb="11">
      <t>キリス</t>
    </rPh>
    <phoneticPr fontId="2"/>
  </si>
  <si>
    <t>【A】×1.10　(1円未満切捨て)</t>
    <rPh sb="11" eb="12">
      <t>エン</t>
    </rPh>
    <rPh sb="12" eb="14">
      <t>ミマン</t>
    </rPh>
    <rPh sb="14" eb="16">
      <t>キリス</t>
    </rPh>
    <phoneticPr fontId="2"/>
  </si>
  <si>
    <t>個々の治験について、要素毎に該当するポイントを求め、合計したものを、その治験のポイント数とする。
期間延長時は新規治験で算定したA～Oのポイント数とP（契約期間）期間延長の月数を合計ポイント数とする。</t>
    <rPh sb="3" eb="5">
      <t>チケン</t>
    </rPh>
    <rPh sb="36" eb="38">
      <t>チケン</t>
    </rPh>
    <phoneticPr fontId="2"/>
  </si>
  <si>
    <t>②治験使用薬管理経費</t>
    <rPh sb="1" eb="6">
      <t>チケンシヨウヤク</t>
    </rPh>
    <rPh sb="6" eb="8">
      <t>カンリ</t>
    </rPh>
    <rPh sb="8" eb="10">
      <t>ケイヒ</t>
    </rPh>
    <phoneticPr fontId="2"/>
  </si>
  <si>
    <t>契約期間中の治験使用薬の納品および払い出し、保管等に係る経費</t>
    <rPh sb="0" eb="2">
      <t>ケイヤク</t>
    </rPh>
    <rPh sb="2" eb="4">
      <t>キカン</t>
    </rPh>
    <rPh sb="4" eb="5">
      <t>チュウ</t>
    </rPh>
    <rPh sb="6" eb="8">
      <t>チケン</t>
    </rPh>
    <rPh sb="8" eb="10">
      <t>シヨウ</t>
    </rPh>
    <rPh sb="10" eb="11">
      <t>ヤク</t>
    </rPh>
    <rPh sb="12" eb="14">
      <t>ノウヒン</t>
    </rPh>
    <rPh sb="17" eb="18">
      <t>ハラ</t>
    </rPh>
    <rPh sb="19" eb="20">
      <t>ダ</t>
    </rPh>
    <rPh sb="22" eb="25">
      <t>ホカントウ</t>
    </rPh>
    <rPh sb="26" eb="27">
      <t>カカ</t>
    </rPh>
    <rPh sb="28" eb="30">
      <t>ケイヒ</t>
    </rPh>
    <phoneticPr fontId="2"/>
  </si>
  <si>
    <t>治験使用薬投与又は治験使用機器使用による医師研究経費</t>
    <rPh sb="0" eb="2">
      <t>チケン</t>
    </rPh>
    <rPh sb="2" eb="4">
      <t>シヨウ</t>
    </rPh>
    <rPh sb="4" eb="5">
      <t>ヤク</t>
    </rPh>
    <rPh sb="5" eb="7">
      <t>トウヨ</t>
    </rPh>
    <rPh sb="7" eb="8">
      <t>マタ</t>
    </rPh>
    <rPh sb="9" eb="11">
      <t>チケン</t>
    </rPh>
    <rPh sb="11" eb="13">
      <t>シヨウ</t>
    </rPh>
    <rPh sb="13" eb="15">
      <t>キキ</t>
    </rPh>
    <rPh sb="15" eb="17">
      <t>シヨウ</t>
    </rPh>
    <rPh sb="20" eb="22">
      <t>イシ</t>
    </rPh>
    <rPh sb="22" eb="24">
      <t>ケンキュウ</t>
    </rPh>
    <rPh sb="24" eb="26">
      <t>ケイヒ</t>
    </rPh>
    <phoneticPr fontId="2"/>
  </si>
  <si>
    <t>治験使用薬投与又は治験使用機器使用による研究協力者経費</t>
    <rPh sb="0" eb="2">
      <t>チケン</t>
    </rPh>
    <rPh sb="2" eb="4">
      <t>シヨウ</t>
    </rPh>
    <rPh sb="4" eb="5">
      <t>ヤク</t>
    </rPh>
    <rPh sb="5" eb="7">
      <t>トウヨ</t>
    </rPh>
    <rPh sb="7" eb="8">
      <t>マタ</t>
    </rPh>
    <rPh sb="9" eb="11">
      <t>チケン</t>
    </rPh>
    <rPh sb="11" eb="13">
      <t>シヨウ</t>
    </rPh>
    <rPh sb="13" eb="15">
      <t>キキ</t>
    </rPh>
    <rPh sb="15" eb="17">
      <t>シヨウ</t>
    </rPh>
    <rPh sb="20" eb="22">
      <t>ケンキュウ</t>
    </rPh>
    <rPh sb="22" eb="25">
      <t>キョウリョクシャ</t>
    </rPh>
    <rPh sb="25" eb="27">
      <t>ケイヒ</t>
    </rPh>
    <phoneticPr fontId="2"/>
  </si>
  <si>
    <t>※以上、治験使用薬管理経費ポイント算出表(経費3A)に基づき算出</t>
    <rPh sb="1" eb="3">
      <t>イジョウ</t>
    </rPh>
    <rPh sb="4" eb="6">
      <t>チケン</t>
    </rPh>
    <rPh sb="6" eb="8">
      <t>シヨウ</t>
    </rPh>
    <rPh sb="8" eb="9">
      <t>ヤク</t>
    </rPh>
    <rPh sb="9" eb="11">
      <t>カンリ</t>
    </rPh>
    <rPh sb="11" eb="13">
      <t>ケイヒ</t>
    </rPh>
    <rPh sb="17" eb="19">
      <t>サンシュツ</t>
    </rPh>
    <rPh sb="19" eb="20">
      <t>ヒョウ</t>
    </rPh>
    <rPh sb="21" eb="23">
      <t>ケイヒ</t>
    </rPh>
    <rPh sb="27" eb="28">
      <t>モト</t>
    </rPh>
    <rPh sb="30" eb="32">
      <t>サンシュツ</t>
    </rPh>
    <phoneticPr fontId="2"/>
  </si>
  <si>
    <t>←月数(治験使用薬の保存・管理)</t>
    <rPh sb="1" eb="2">
      <t>ツキ</t>
    </rPh>
    <rPh sb="2" eb="3">
      <t>スウ</t>
    </rPh>
    <rPh sb="4" eb="9">
      <t>チケンシヨウヤク</t>
    </rPh>
    <rPh sb="10" eb="12">
      <t>ホゾン</t>
    </rPh>
    <rPh sb="13" eb="15">
      <t>カンリ</t>
    </rPh>
    <phoneticPr fontId="2"/>
  </si>
  <si>
    <t>治験使用薬の剤型</t>
    <rPh sb="0" eb="2">
      <t>チケン</t>
    </rPh>
    <rPh sb="2" eb="4">
      <t>シヨウ</t>
    </rPh>
    <rPh sb="4" eb="5">
      <t>ヤク</t>
    </rPh>
    <rPh sb="6" eb="7">
      <t>ザイ</t>
    </rPh>
    <rPh sb="7" eb="8">
      <t>ケイ</t>
    </rPh>
    <phoneticPr fontId="2"/>
  </si>
  <si>
    <t>治験使用薬管理経費ポイント算出表</t>
    <rPh sb="0" eb="2">
      <t>チケン</t>
    </rPh>
    <rPh sb="2" eb="4">
      <t>シヨウ</t>
    </rPh>
    <rPh sb="4" eb="5">
      <t>ヤク</t>
    </rPh>
    <rPh sb="5" eb="7">
      <t>カンリ</t>
    </rPh>
    <rPh sb="7" eb="9">
      <t>ケイヒ</t>
    </rPh>
    <rPh sb="13" eb="15">
      <t>サンシュツ</t>
    </rPh>
    <rPh sb="15" eb="16">
      <t>ヒョウ</t>
    </rPh>
    <phoneticPr fontId="2"/>
  </si>
  <si>
    <t>責任医師  診療科／氏名</t>
    <rPh sb="0" eb="2">
      <t>セキニン</t>
    </rPh>
    <rPh sb="2" eb="4">
      <t>イシ</t>
    </rPh>
    <rPh sb="6" eb="9">
      <t>シンリョウカ</t>
    </rPh>
    <rPh sb="10" eb="12">
      <t>シメイ</t>
    </rPh>
    <phoneticPr fontId="2"/>
  </si>
  <si>
    <t>～</t>
    <phoneticPr fontId="2"/>
  </si>
  <si>
    <t>＋その他</t>
    <phoneticPr fontId="2"/>
  </si>
  <si>
    <t>6.</t>
    <phoneticPr fontId="2"/>
  </si>
  <si>
    <t>～</t>
    <phoneticPr fontId="2"/>
  </si>
  <si>
    <t>＋その他</t>
    <phoneticPr fontId="2"/>
  </si>
  <si>
    <t>スクリーニング期：</t>
    <phoneticPr fontId="2"/>
  </si>
  <si>
    <t>Visit</t>
    <phoneticPr fontId="2"/>
  </si>
  <si>
    <t>・</t>
    <phoneticPr fontId="2"/>
  </si>
  <si>
    <t>Visit期：</t>
    <phoneticPr fontId="2"/>
  </si>
  <si>
    <t>7.</t>
    <phoneticPr fontId="2"/>
  </si>
  <si>
    <t>すべて</t>
    <phoneticPr fontId="2"/>
  </si>
  <si>
    <t>/</t>
    <phoneticPr fontId="2"/>
  </si>
  <si>
    <t>/</t>
    <phoneticPr fontId="2"/>
  </si>
  <si>
    <t>(④＋⑤＋⑥)×30％</t>
    <phoneticPr fontId="2"/>
  </si>
  <si>
    <t>【C】文書保管管理費用(固定費)</t>
    <rPh sb="3" eb="7">
      <t>ブンショホカン</t>
    </rPh>
    <rPh sb="7" eb="9">
      <t>カンリ</t>
    </rPh>
    <rPh sb="9" eb="11">
      <t>ヒヨウ</t>
    </rPh>
    <rPh sb="12" eb="14">
      <t>コテイ</t>
    </rPh>
    <rPh sb="14" eb="15">
      <t>ヒ</t>
    </rPh>
    <phoneticPr fontId="2"/>
  </si>
  <si>
    <t>⑧文書保管管理料</t>
    <rPh sb="1" eb="3">
      <t>ブンショ</t>
    </rPh>
    <rPh sb="3" eb="5">
      <t>ホカン</t>
    </rPh>
    <rPh sb="5" eb="8">
      <t>カンリリョウ</t>
    </rPh>
    <phoneticPr fontId="2"/>
  </si>
  <si>
    <t>月額10,000円（経費算定対象月～IRB終了報告月）</t>
    <rPh sb="0" eb="2">
      <t>ゲツガク</t>
    </rPh>
    <rPh sb="8" eb="9">
      <t>エン</t>
    </rPh>
    <rPh sb="10" eb="12">
      <t>ケイヒ</t>
    </rPh>
    <rPh sb="12" eb="14">
      <t>サンテイ</t>
    </rPh>
    <rPh sb="14" eb="16">
      <t>タイショウ</t>
    </rPh>
    <rPh sb="16" eb="17">
      <t>ゲツ</t>
    </rPh>
    <rPh sb="17" eb="18">
      <t>ハツヅキ</t>
    </rPh>
    <rPh sb="21" eb="23">
      <t>シュウリョウ</t>
    </rPh>
    <rPh sb="23" eb="25">
      <t>ホウコク</t>
    </rPh>
    <rPh sb="25" eb="26">
      <t>ツキ</t>
    </rPh>
    <phoneticPr fontId="2"/>
  </si>
  <si>
    <t>月数</t>
    <rPh sb="0" eb="2">
      <t>ツキスウ</t>
    </rPh>
    <phoneticPr fontId="2"/>
  </si>
  <si>
    <t>⑧</t>
    <phoneticPr fontId="2"/>
  </si>
  <si>
    <t>【D】委員会審査費用(変動費)</t>
    <rPh sb="3" eb="6">
      <t>イインカイ</t>
    </rPh>
    <rPh sb="6" eb="8">
      <t>シンサ</t>
    </rPh>
    <rPh sb="8" eb="10">
      <t>ヒヨウ</t>
    </rPh>
    <rPh sb="11" eb="13">
      <t>ヘンドウ</t>
    </rPh>
    <rPh sb="13" eb="14">
      <t>ヒ</t>
    </rPh>
    <phoneticPr fontId="2"/>
  </si>
  <si>
    <t>⑨継続審査：＠</t>
    <rPh sb="1" eb="3">
      <t>ケイゾク</t>
    </rPh>
    <rPh sb="3" eb="5">
      <t>シンサ</t>
    </rPh>
    <phoneticPr fontId="2"/>
  </si>
  <si>
    <t>⑩迅速審査：＠</t>
    <rPh sb="1" eb="3">
      <t>ジンソク</t>
    </rPh>
    <rPh sb="3" eb="5">
      <t>シンサ</t>
    </rPh>
    <phoneticPr fontId="2"/>
  </si>
  <si>
    <t>円×実施回数</t>
    <phoneticPr fontId="2"/>
  </si>
  <si>
    <t>⑪報　　　告：＠</t>
    <rPh sb="1" eb="2">
      <t>ホウ</t>
    </rPh>
    <rPh sb="5" eb="6">
      <t>コク</t>
    </rPh>
    <phoneticPr fontId="2"/>
  </si>
  <si>
    <t>【D】小計</t>
    <rPh sb="3" eb="5">
      <t>ショウケイ</t>
    </rPh>
    <phoneticPr fontId="2"/>
  </si>
  <si>
    <t>⑨ + ⑩＋⑪</t>
    <phoneticPr fontId="2"/>
  </si>
  <si>
    <t>【A】＋【B】＋【C】＋【D】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</si>
</sst>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回&quot;"/>
  </numFmts>
  <fonts count="21">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b/>
      <sz val="11"/>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8"/>
      <name val="ＭＳ Ｐゴシック"/>
      <family val="3"/>
      <charset val="128"/>
    </font>
    <font>
      <sz val="14"/>
      <name val="ＭＳ Ｐゴシック"/>
      <family val="3"/>
      <charset val="128"/>
    </font>
    <font>
      <b/>
      <sz val="12"/>
      <name val="游ゴシック"/>
      <family val="3"/>
      <charset val="128"/>
    </font>
    <font>
      <sz val="11"/>
      <name val="游ゴシック"/>
      <family val="3"/>
      <charset val="128"/>
    </font>
    <font>
      <sz val="16"/>
      <name val="游ゴシック"/>
      <family val="3"/>
      <charset val="128"/>
    </font>
    <font>
      <sz val="9"/>
      <name val="游ゴシック"/>
      <family val="3"/>
      <charset val="128"/>
    </font>
    <font>
      <b/>
      <sz val="11"/>
      <name val="游ゴシック"/>
      <family val="3"/>
      <charset val="128"/>
    </font>
    <font>
      <sz val="12"/>
      <name val="游ゴシック"/>
      <family val="3"/>
      <charset val="128"/>
    </font>
    <font>
      <sz val="10"/>
      <name val="游ゴシック"/>
      <family val="3"/>
      <charset val="128"/>
    </font>
    <font>
      <b/>
      <sz val="9"/>
      <name val="游ゴシック"/>
      <family val="3"/>
      <charset val="128"/>
    </font>
    <font>
      <sz val="8"/>
      <name val="游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9"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572">
    <xf numFmtId="0" fontId="0" fillId="0" borderId="0" xfId="0">
      <alignment vertical="center"/>
    </xf>
    <xf numFmtId="0" fontId="0" fillId="0" borderId="0" xfId="0"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0" fillId="0" borderId="3" xfId="0" applyBorder="1" applyProtection="1">
      <alignment vertical="center"/>
      <protection hidden="1"/>
    </xf>
    <xf numFmtId="0" fontId="0" fillId="0" borderId="8" xfId="0" applyBorder="1" applyProtection="1">
      <alignment vertical="center"/>
      <protection hidden="1"/>
    </xf>
    <xf numFmtId="0" fontId="0" fillId="0" borderId="0" xfId="0" applyFont="1" applyProtection="1">
      <alignment vertical="center"/>
      <protection hidden="1"/>
    </xf>
    <xf numFmtId="0" fontId="7" fillId="0" borderId="0" xfId="0" applyFont="1" applyProtection="1">
      <alignment vertical="center"/>
      <protection hidden="1"/>
    </xf>
    <xf numFmtId="0" fontId="0" fillId="0" borderId="11" xfId="0" applyBorder="1" applyProtection="1">
      <alignment vertical="center"/>
      <protection hidden="1"/>
    </xf>
    <xf numFmtId="0" fontId="6" fillId="0" borderId="0" xfId="0" applyFont="1" applyBorder="1" applyAlignment="1" applyProtection="1">
      <alignment vertical="center" wrapText="1"/>
      <protection hidden="1"/>
    </xf>
    <xf numFmtId="0" fontId="0" fillId="0" borderId="10" xfId="0" applyBorder="1" applyProtection="1">
      <alignment vertical="center"/>
      <protection hidden="1"/>
    </xf>
    <xf numFmtId="0" fontId="0" fillId="0" borderId="12" xfId="0" applyBorder="1" applyProtection="1">
      <alignment vertical="center"/>
      <protection hidden="1"/>
    </xf>
    <xf numFmtId="0" fontId="0" fillId="0" borderId="7" xfId="0" applyBorder="1" applyAlignment="1" applyProtection="1">
      <alignment vertical="center"/>
      <protection hidden="1"/>
    </xf>
    <xf numFmtId="0" fontId="0" fillId="0" borderId="8" xfId="0" applyBorder="1" applyAlignment="1" applyProtection="1">
      <alignment vertical="center"/>
      <protection hidden="1"/>
    </xf>
    <xf numFmtId="0" fontId="0" fillId="0" borderId="8" xfId="0" applyFont="1" applyBorder="1" applyAlignment="1" applyProtection="1">
      <alignment horizontal="center" vertical="center"/>
      <protection hidden="1"/>
    </xf>
    <xf numFmtId="0" fontId="0" fillId="0" borderId="8" xfId="0" applyFont="1" applyBorder="1" applyAlignment="1" applyProtection="1">
      <alignment vertical="center"/>
      <protection hidden="1"/>
    </xf>
    <xf numFmtId="0" fontId="0" fillId="0" borderId="9" xfId="0" applyBorder="1" applyAlignment="1" applyProtection="1">
      <alignment vertical="center"/>
      <protection hidden="1"/>
    </xf>
    <xf numFmtId="0" fontId="5" fillId="0" borderId="7" xfId="0" applyFont="1" applyBorder="1" applyAlignment="1" applyProtection="1">
      <alignment vertical="center"/>
      <protection hidden="1"/>
    </xf>
    <xf numFmtId="0" fontId="5" fillId="0" borderId="8" xfId="0" applyFont="1"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5" xfId="0" applyFont="1" applyBorder="1" applyAlignment="1" applyProtection="1">
      <alignment vertical="center"/>
      <protection hidden="1"/>
    </xf>
    <xf numFmtId="0" fontId="5" fillId="0" borderId="0" xfId="0" applyFont="1" applyBorder="1" applyAlignment="1" applyProtection="1">
      <alignment vertical="center"/>
      <protection hidden="1"/>
    </xf>
    <xf numFmtId="0" fontId="8" fillId="0" borderId="0" xfId="0" applyFont="1" applyProtection="1">
      <alignment vertical="center"/>
      <protection hidden="1"/>
    </xf>
    <xf numFmtId="0" fontId="0" fillId="0" borderId="6" xfId="0" applyBorder="1" applyAlignment="1" applyProtection="1">
      <alignment horizontal="center" vertical="center"/>
      <protection hidden="1"/>
    </xf>
    <xf numFmtId="49" fontId="4" fillId="0" borderId="1" xfId="0" applyNumberFormat="1" applyFont="1" applyBorder="1" applyAlignment="1" applyProtection="1">
      <alignment horizontal="center" vertical="center"/>
      <protection hidden="1"/>
    </xf>
    <xf numFmtId="0" fontId="0" fillId="0" borderId="2" xfId="0" applyBorder="1" applyProtection="1">
      <alignment vertical="center"/>
      <protection hidden="1"/>
    </xf>
    <xf numFmtId="0" fontId="0" fillId="0" borderId="3" xfId="0" applyBorder="1" applyAlignment="1" applyProtection="1">
      <alignment vertical="center"/>
      <protection hidden="1"/>
    </xf>
    <xf numFmtId="0" fontId="0" fillId="0" borderId="3" xfId="0" applyBorder="1" applyAlignment="1" applyProtection="1">
      <alignment horizontal="right" vertical="center"/>
      <protection hidden="1"/>
    </xf>
    <xf numFmtId="0" fontId="0" fillId="0" borderId="5" xfId="0" applyBorder="1" applyProtection="1">
      <alignment vertical="center"/>
      <protection hidden="1"/>
    </xf>
    <xf numFmtId="0" fontId="0" fillId="0" borderId="0" xfId="0" applyBorder="1" applyProtection="1">
      <alignment vertical="center"/>
      <protection hidden="1"/>
    </xf>
    <xf numFmtId="0" fontId="0" fillId="0" borderId="0" xfId="0" applyBorder="1" applyAlignment="1" applyProtection="1">
      <alignment horizontal="right" vertical="center"/>
      <protection hidden="1"/>
    </xf>
    <xf numFmtId="0" fontId="0" fillId="0" borderId="0" xfId="0" applyBorder="1" applyAlignment="1" applyProtection="1">
      <alignment horizontal="center" vertical="center"/>
      <protection hidden="1"/>
    </xf>
    <xf numFmtId="38" fontId="0" fillId="0" borderId="0" xfId="0" applyNumberFormat="1" applyBorder="1" applyAlignment="1" applyProtection="1">
      <alignment horizontal="center" vertical="center"/>
      <protection hidden="1"/>
    </xf>
    <xf numFmtId="38" fontId="0" fillId="0" borderId="0" xfId="0" applyNumberFormat="1" applyBorder="1" applyAlignment="1" applyProtection="1">
      <alignment vertical="center"/>
      <protection hidden="1"/>
    </xf>
    <xf numFmtId="9" fontId="0" fillId="0" borderId="0" xfId="0" applyNumberFormat="1" applyBorder="1" applyAlignment="1" applyProtection="1">
      <alignment vertical="center"/>
      <protection hidden="1"/>
    </xf>
    <xf numFmtId="0" fontId="0" fillId="0" borderId="6" xfId="0" applyBorder="1" applyProtection="1">
      <alignment vertical="center"/>
      <protection hidden="1"/>
    </xf>
    <xf numFmtId="9" fontId="0" fillId="0" borderId="0" xfId="0" applyNumberFormat="1" applyBorder="1" applyAlignment="1" applyProtection="1">
      <alignment horizontal="center" vertical="center"/>
      <protection hidden="1"/>
    </xf>
    <xf numFmtId="0" fontId="1" fillId="0" borderId="0" xfId="0" applyFont="1" applyBorder="1" applyAlignment="1" applyProtection="1">
      <alignment vertical="center"/>
      <protection hidden="1"/>
    </xf>
    <xf numFmtId="0" fontId="1" fillId="0" borderId="6" xfId="0" applyFont="1" applyBorder="1" applyAlignment="1" applyProtection="1">
      <alignment vertical="center"/>
      <protection hidden="1"/>
    </xf>
    <xf numFmtId="0" fontId="0" fillId="0" borderId="7" xfId="0" applyBorder="1" applyProtection="1">
      <alignment vertical="center"/>
      <protection hidden="1"/>
    </xf>
    <xf numFmtId="0" fontId="0" fillId="0" borderId="9" xfId="0" applyBorder="1" applyProtection="1">
      <alignment vertical="center"/>
      <protection hidden="1"/>
    </xf>
    <xf numFmtId="0" fontId="7"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0" xfId="0" applyFont="1" applyAlignment="1" applyProtection="1">
      <alignment vertical="center"/>
      <protection hidden="1"/>
    </xf>
    <xf numFmtId="0" fontId="0" fillId="0" borderId="0" xfId="0" applyProtection="1">
      <alignment vertical="center"/>
      <protection hidden="1"/>
    </xf>
    <xf numFmtId="0" fontId="0" fillId="0" borderId="0" xfId="0" applyAlignment="1" applyProtection="1">
      <alignment vertical="center"/>
      <protection hidden="1"/>
    </xf>
    <xf numFmtId="0" fontId="0" fillId="0" borderId="8"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3" xfId="0" applyBorder="1" applyAlignment="1" applyProtection="1">
      <alignment vertical="center" wrapText="1"/>
      <protection hidden="1"/>
    </xf>
    <xf numFmtId="0" fontId="0" fillId="0" borderId="0" xfId="0" applyBorder="1" applyProtection="1">
      <alignment vertical="center"/>
      <protection hidden="1"/>
    </xf>
    <xf numFmtId="0" fontId="0" fillId="0" borderId="0" xfId="0" applyBorder="1" applyAlignment="1" applyProtection="1">
      <alignment horizontal="right" vertical="center"/>
      <protection hidden="1"/>
    </xf>
    <xf numFmtId="0" fontId="1" fillId="0" borderId="8" xfId="0" applyFont="1" applyBorder="1" applyProtection="1">
      <alignment vertical="center"/>
      <protection hidden="1"/>
    </xf>
    <xf numFmtId="0" fontId="0" fillId="0" borderId="0" xfId="0" applyFill="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0" fontId="12" fillId="0" borderId="0" xfId="0" applyFont="1" applyBorder="1" applyAlignment="1" applyProtection="1">
      <alignment horizontal="right" vertical="center"/>
      <protection hidden="1"/>
    </xf>
    <xf numFmtId="0" fontId="12" fillId="0" borderId="0" xfId="0" applyFont="1" applyProtection="1">
      <alignment vertical="center"/>
      <protection hidden="1"/>
    </xf>
    <xf numFmtId="0" fontId="12" fillId="0" borderId="0" xfId="0" applyFont="1" applyBorder="1" applyAlignment="1" applyProtection="1">
      <alignment horizontal="center" vertical="center"/>
      <protection hidden="1"/>
    </xf>
    <xf numFmtId="0" fontId="12" fillId="0" borderId="0" xfId="0" applyFont="1" applyAlignment="1" applyProtection="1">
      <alignment horizontal="right" vertical="center"/>
      <protection hidden="1"/>
    </xf>
    <xf numFmtId="0" fontId="11" fillId="0" borderId="0" xfId="0" applyFont="1" applyAlignment="1" applyProtection="1">
      <alignment vertical="center"/>
      <protection hidden="1"/>
    </xf>
    <xf numFmtId="0" fontId="11" fillId="0" borderId="0" xfId="0" applyFont="1" applyBorder="1" applyAlignment="1" applyProtection="1">
      <alignment vertical="center"/>
      <protection hidden="1"/>
    </xf>
    <xf numFmtId="49" fontId="14" fillId="0" borderId="5" xfId="0" applyNumberFormat="1"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1" fillId="0" borderId="3" xfId="0" applyFont="1" applyBorder="1" applyProtection="1">
      <alignment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vertical="center"/>
      <protection hidden="1"/>
    </xf>
    <xf numFmtId="0" fontId="13" fillId="0" borderId="17"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1" fillId="0" borderId="15" xfId="0" applyFont="1" applyBorder="1" applyProtection="1">
      <alignment vertical="center"/>
      <protection hidden="1"/>
    </xf>
    <xf numFmtId="0" fontId="16" fillId="0" borderId="15" xfId="0" applyFont="1" applyBorder="1" applyAlignment="1" applyProtection="1">
      <alignment horizontal="center" vertical="center"/>
      <protection hidden="1"/>
    </xf>
    <xf numFmtId="0" fontId="16" fillId="0" borderId="18" xfId="0" applyFont="1" applyBorder="1" applyAlignment="1" applyProtection="1">
      <alignment vertical="center"/>
      <protection hidden="1"/>
    </xf>
    <xf numFmtId="0" fontId="13" fillId="0" borderId="7"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1" fillId="0" borderId="8" xfId="0" applyFont="1" applyBorder="1" applyProtection="1">
      <alignment vertical="center"/>
      <protection hidden="1"/>
    </xf>
    <xf numFmtId="0" fontId="16" fillId="0" borderId="8" xfId="0" applyFont="1" applyBorder="1" applyAlignment="1" applyProtection="1">
      <alignment horizontal="center" vertical="center"/>
      <protection hidden="1"/>
    </xf>
    <xf numFmtId="0" fontId="16" fillId="0" borderId="21" xfId="0" applyFont="1" applyBorder="1" applyAlignment="1" applyProtection="1">
      <alignment vertical="center"/>
      <protection hidden="1"/>
    </xf>
    <xf numFmtId="0" fontId="16" fillId="0" borderId="25" xfId="0" applyFont="1" applyBorder="1" applyProtection="1">
      <alignment vertical="center"/>
      <protection hidden="1"/>
    </xf>
    <xf numFmtId="0" fontId="16" fillId="0" borderId="23" xfId="0" applyFont="1" applyBorder="1" applyProtection="1">
      <alignment vertical="center"/>
      <protection hidden="1"/>
    </xf>
    <xf numFmtId="0" fontId="16" fillId="0" borderId="23" xfId="0" applyFont="1" applyBorder="1" applyAlignment="1" applyProtection="1">
      <alignment vertical="center"/>
      <protection hidden="1"/>
    </xf>
    <xf numFmtId="0" fontId="16" fillId="0" borderId="26" xfId="0" applyFont="1" applyBorder="1" applyProtection="1">
      <alignment vertical="center"/>
      <protection hidden="1"/>
    </xf>
    <xf numFmtId="0" fontId="16" fillId="0" borderId="27" xfId="0" applyFont="1" applyBorder="1" applyProtection="1">
      <alignment vertical="center"/>
      <protection hidden="1"/>
    </xf>
    <xf numFmtId="49" fontId="14" fillId="0" borderId="7" xfId="0" applyNumberFormat="1" applyFont="1" applyBorder="1" applyAlignment="1" applyProtection="1">
      <alignment horizontal="center" vertical="center"/>
      <protection hidden="1"/>
    </xf>
    <xf numFmtId="0" fontId="16" fillId="0" borderId="6" xfId="0" applyFont="1" applyBorder="1" applyAlignment="1" applyProtection="1">
      <alignment vertical="center"/>
      <protection hidden="1"/>
    </xf>
    <xf numFmtId="0" fontId="16" fillId="0" borderId="30" xfId="0" applyFont="1" applyBorder="1" applyProtection="1">
      <alignment vertical="center"/>
      <protection hidden="1"/>
    </xf>
    <xf numFmtId="0" fontId="16" fillId="0" borderId="31" xfId="0" applyFont="1" applyBorder="1" applyProtection="1">
      <alignment vertical="center"/>
      <protection hidden="1"/>
    </xf>
    <xf numFmtId="0" fontId="16" fillId="0" borderId="15" xfId="0" applyFont="1" applyBorder="1" applyAlignment="1" applyProtection="1">
      <alignment vertical="center" justifyLastLine="1"/>
      <protection hidden="1"/>
    </xf>
    <xf numFmtId="0" fontId="16" fillId="0" borderId="15" xfId="0" applyFont="1" applyFill="1" applyBorder="1" applyAlignment="1" applyProtection="1">
      <alignment vertical="center"/>
      <protection hidden="1"/>
    </xf>
    <xf numFmtId="0" fontId="16" fillId="0" borderId="15" xfId="0" applyFont="1" applyFill="1" applyBorder="1" applyAlignment="1" applyProtection="1">
      <alignment horizontal="center" vertical="center"/>
      <protection hidden="1"/>
    </xf>
    <xf numFmtId="0" fontId="16" fillId="0" borderId="15" xfId="0" applyFont="1" applyFill="1" applyBorder="1" applyAlignment="1" applyProtection="1">
      <alignment vertical="center" justifyLastLine="1"/>
      <protection hidden="1"/>
    </xf>
    <xf numFmtId="0" fontId="16" fillId="0" borderId="31" xfId="0" applyFont="1" applyFill="1" applyBorder="1" applyAlignment="1" applyProtection="1">
      <alignment vertical="center"/>
      <protection hidden="1"/>
    </xf>
    <xf numFmtId="0" fontId="16" fillId="0" borderId="31" xfId="0" applyFont="1" applyFill="1" applyBorder="1" applyAlignment="1" applyProtection="1">
      <alignment vertical="center" justifyLastLine="1"/>
      <protection hidden="1"/>
    </xf>
    <xf numFmtId="0" fontId="16" fillId="0" borderId="31" xfId="0" applyFont="1" applyBorder="1" applyAlignment="1" applyProtection="1">
      <alignment horizontal="center" vertical="center"/>
      <protection hidden="1"/>
    </xf>
    <xf numFmtId="0" fontId="16" fillId="0" borderId="32" xfId="0" applyFont="1" applyBorder="1" applyProtection="1">
      <alignment vertical="center"/>
      <protection hidden="1"/>
    </xf>
    <xf numFmtId="0" fontId="16" fillId="0" borderId="2" xfId="0" applyFont="1" applyBorder="1" applyProtection="1">
      <alignment vertical="center"/>
      <protection hidden="1"/>
    </xf>
    <xf numFmtId="0" fontId="16" fillId="0" borderId="3" xfId="0" applyFont="1" applyBorder="1" applyProtection="1">
      <alignment vertical="center"/>
      <protection hidden="1"/>
    </xf>
    <xf numFmtId="0" fontId="16" fillId="0" borderId="3" xfId="0" applyFont="1" applyBorder="1" applyAlignment="1" applyProtection="1">
      <alignment vertical="center" justifyLastLine="1"/>
      <protection hidden="1"/>
    </xf>
    <xf numFmtId="0" fontId="16" fillId="0" borderId="3" xfId="0" applyFont="1" applyFill="1" applyBorder="1" applyAlignment="1" applyProtection="1">
      <alignment vertical="center"/>
      <protection hidden="1"/>
    </xf>
    <xf numFmtId="0" fontId="16" fillId="0" borderId="3" xfId="0" applyFont="1" applyFill="1" applyBorder="1" applyAlignment="1" applyProtection="1">
      <alignment horizontal="center" vertical="center"/>
      <protection hidden="1"/>
    </xf>
    <xf numFmtId="0" fontId="16" fillId="0" borderId="3" xfId="0" applyFont="1" applyFill="1" applyBorder="1" applyAlignment="1" applyProtection="1">
      <alignment vertical="center" justifyLastLine="1"/>
      <protection hidden="1"/>
    </xf>
    <xf numFmtId="0" fontId="16" fillId="0" borderId="34" xfId="0" applyFont="1" applyBorder="1" applyProtection="1">
      <alignment vertical="center"/>
      <protection hidden="1"/>
    </xf>
    <xf numFmtId="0" fontId="13" fillId="0" borderId="25" xfId="0" applyFont="1" applyBorder="1" applyAlignment="1" applyProtection="1">
      <alignment horizontal="center" vertical="center"/>
      <protection hidden="1"/>
    </xf>
    <xf numFmtId="0" fontId="13" fillId="0" borderId="23" xfId="0" applyFont="1" applyBorder="1" applyAlignment="1" applyProtection="1">
      <alignment horizontal="center" vertical="center"/>
      <protection hidden="1"/>
    </xf>
    <xf numFmtId="0" fontId="11" fillId="0" borderId="23" xfId="0" applyFont="1" applyBorder="1" applyProtection="1">
      <alignment vertical="center"/>
      <protection hidden="1"/>
    </xf>
    <xf numFmtId="0" fontId="16" fillId="0" borderId="23" xfId="0" applyFont="1" applyBorder="1" applyAlignment="1" applyProtection="1">
      <alignment horizontal="center" vertical="center"/>
      <protection hidden="1"/>
    </xf>
    <xf numFmtId="0" fontId="16" fillId="0" borderId="27" xfId="0" applyFont="1" applyBorder="1" applyAlignment="1" applyProtection="1">
      <alignment vertical="center"/>
      <protection hidden="1"/>
    </xf>
    <xf numFmtId="0" fontId="11" fillId="0" borderId="0" xfId="0" applyFont="1">
      <alignment vertical="center"/>
    </xf>
    <xf numFmtId="0" fontId="14" fillId="0" borderId="0" xfId="0" applyFont="1" applyProtection="1">
      <alignment vertical="center"/>
      <protection hidden="1"/>
    </xf>
    <xf numFmtId="0" fontId="13" fillId="0" borderId="2" xfId="0" applyFont="1" applyFill="1" applyBorder="1" applyProtection="1">
      <alignment vertical="center"/>
      <protection hidden="1"/>
    </xf>
    <xf numFmtId="0" fontId="13" fillId="0" borderId="3" xfId="0" applyFont="1" applyFill="1" applyBorder="1" applyProtection="1">
      <alignment vertical="center"/>
      <protection hidden="1"/>
    </xf>
    <xf numFmtId="0" fontId="13" fillId="0" borderId="4" xfId="0" applyFont="1" applyFill="1" applyBorder="1" applyProtection="1">
      <alignment vertical="center"/>
      <protection hidden="1"/>
    </xf>
    <xf numFmtId="0" fontId="13" fillId="0" borderId="5" xfId="0" applyFont="1" applyFill="1" applyBorder="1" applyProtection="1">
      <alignment vertical="center"/>
      <protection hidden="1"/>
    </xf>
    <xf numFmtId="0" fontId="13" fillId="0" borderId="0" xfId="0" applyFont="1" applyFill="1" applyBorder="1" applyProtection="1">
      <alignment vertical="center"/>
      <protection hidden="1"/>
    </xf>
    <xf numFmtId="0" fontId="13" fillId="0" borderId="6" xfId="0" applyFont="1" applyFill="1" applyBorder="1" applyProtection="1">
      <alignment vertical="center"/>
      <protection hidden="1"/>
    </xf>
    <xf numFmtId="0" fontId="13" fillId="0" borderId="11" xfId="0" applyFont="1" applyBorder="1" applyAlignment="1" applyProtection="1">
      <alignment horizontal="center" vertical="center"/>
      <protection hidden="1"/>
    </xf>
    <xf numFmtId="0" fontId="13" fillId="0" borderId="5" xfId="0" applyFont="1" applyBorder="1" applyAlignment="1" applyProtection="1">
      <alignment vertical="center"/>
      <protection hidden="1"/>
    </xf>
    <xf numFmtId="0" fontId="13" fillId="0" borderId="0" xfId="0" applyFont="1" applyBorder="1" applyAlignment="1" applyProtection="1">
      <alignment vertical="center"/>
      <protection hidden="1"/>
    </xf>
    <xf numFmtId="0" fontId="11" fillId="0" borderId="11" xfId="0" applyFont="1" applyBorder="1" applyProtection="1">
      <alignment vertical="center"/>
      <protection hidden="1"/>
    </xf>
    <xf numFmtId="0" fontId="11" fillId="0" borderId="0" xfId="0" applyFont="1" applyBorder="1" applyProtection="1">
      <alignment vertical="center"/>
      <protection hidden="1"/>
    </xf>
    <xf numFmtId="38" fontId="13" fillId="0" borderId="11" xfId="0" applyNumberFormat="1" applyFont="1" applyBorder="1" applyAlignment="1" applyProtection="1">
      <alignment horizontal="center" vertical="center"/>
      <protection hidden="1"/>
    </xf>
    <xf numFmtId="38" fontId="18" fillId="0" borderId="5" xfId="0" applyNumberFormat="1" applyFont="1" applyBorder="1" applyAlignment="1" applyProtection="1">
      <alignment vertical="center"/>
      <protection hidden="1"/>
    </xf>
    <xf numFmtId="38" fontId="18" fillId="0" borderId="0" xfId="0" applyNumberFormat="1" applyFont="1" applyBorder="1" applyAlignment="1" applyProtection="1">
      <alignment vertical="center"/>
      <protection hidden="1"/>
    </xf>
    <xf numFmtId="0" fontId="14" fillId="0" borderId="0" xfId="0" applyFont="1" applyFill="1" applyProtection="1">
      <alignment vertical="center"/>
      <protection hidden="1"/>
    </xf>
    <xf numFmtId="0" fontId="11" fillId="0" borderId="0" xfId="0" applyFont="1" applyFill="1" applyProtection="1">
      <alignment vertical="center"/>
      <protection hidden="1"/>
    </xf>
    <xf numFmtId="0" fontId="13" fillId="0" borderId="0" xfId="0" applyFont="1" applyFill="1" applyProtection="1">
      <alignment vertical="center"/>
      <protection hidden="1"/>
    </xf>
    <xf numFmtId="0" fontId="13" fillId="0" borderId="10" xfId="0" applyFont="1" applyFill="1" applyBorder="1" applyAlignment="1" applyProtection="1">
      <alignment vertical="center"/>
      <protection hidden="1"/>
    </xf>
    <xf numFmtId="0" fontId="13" fillId="0" borderId="11" xfId="0" applyFont="1" applyFill="1" applyBorder="1" applyAlignment="1" applyProtection="1">
      <alignment vertical="center"/>
      <protection hidden="1"/>
    </xf>
    <xf numFmtId="0" fontId="13" fillId="0" borderId="12" xfId="0" applyFont="1" applyFill="1" applyBorder="1" applyAlignment="1" applyProtection="1">
      <alignment vertical="center"/>
      <protection hidden="1"/>
    </xf>
    <xf numFmtId="38" fontId="13" fillId="0" borderId="11" xfId="0" applyNumberFormat="1" applyFont="1" applyFill="1" applyBorder="1" applyAlignment="1" applyProtection="1">
      <alignment horizontal="center" vertical="center"/>
      <protection hidden="1"/>
    </xf>
    <xf numFmtId="38" fontId="13" fillId="0" borderId="12" xfId="0" applyNumberFormat="1" applyFont="1" applyFill="1" applyBorder="1" applyAlignment="1" applyProtection="1">
      <alignment horizontal="center" vertical="center"/>
      <protection hidden="1"/>
    </xf>
    <xf numFmtId="38" fontId="13" fillId="0" borderId="0" xfId="0" applyNumberFormat="1" applyFont="1" applyBorder="1" applyAlignment="1" applyProtection="1">
      <alignment vertical="center"/>
      <protection hidden="1"/>
    </xf>
    <xf numFmtId="0" fontId="13" fillId="0" borderId="0" xfId="0" applyFont="1" applyProtection="1">
      <alignment vertical="center"/>
      <protection hidden="1"/>
    </xf>
    <xf numFmtId="3" fontId="13" fillId="0" borderId="11" xfId="0" applyNumberFormat="1" applyFont="1" applyBorder="1" applyAlignment="1" applyProtection="1">
      <alignment vertical="center"/>
      <protection hidden="1"/>
    </xf>
    <xf numFmtId="0" fontId="13" fillId="0" borderId="11" xfId="0" applyFont="1" applyBorder="1" applyAlignment="1" applyProtection="1">
      <alignment vertical="center"/>
      <protection hidden="1"/>
    </xf>
    <xf numFmtId="0" fontId="13" fillId="0" borderId="12" xfId="0" applyFont="1" applyBorder="1" applyAlignment="1" applyProtection="1">
      <alignment vertical="center"/>
      <protection hidden="1"/>
    </xf>
    <xf numFmtId="0" fontId="13" fillId="0" borderId="8" xfId="0" applyFont="1" applyBorder="1" applyAlignment="1" applyProtection="1">
      <alignment vertical="center"/>
      <protection hidden="1"/>
    </xf>
    <xf numFmtId="38" fontId="13" fillId="0" borderId="5" xfId="0" applyNumberFormat="1" applyFont="1" applyBorder="1" applyAlignment="1" applyProtection="1">
      <alignment vertical="center"/>
      <protection hidden="1"/>
    </xf>
    <xf numFmtId="0" fontId="13" fillId="0" borderId="4"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13" fillId="0" borderId="2" xfId="0" applyFont="1" applyBorder="1" applyProtection="1">
      <alignment vertical="center"/>
      <protection hidden="1"/>
    </xf>
    <xf numFmtId="0" fontId="13" fillId="0" borderId="3" xfId="0" applyFont="1" applyBorder="1" applyProtection="1">
      <alignment vertical="center"/>
      <protection hidden="1"/>
    </xf>
    <xf numFmtId="0" fontId="13" fillId="0" borderId="4" xfId="0" applyFont="1" applyBorder="1" applyProtection="1">
      <alignment vertical="center"/>
      <protection hidden="1"/>
    </xf>
    <xf numFmtId="0" fontId="13" fillId="0" borderId="7" xfId="0" applyFont="1" applyBorder="1" applyProtection="1">
      <alignment vertical="center"/>
      <protection hidden="1"/>
    </xf>
    <xf numFmtId="0" fontId="13" fillId="0" borderId="8" xfId="0" applyFont="1" applyBorder="1" applyProtection="1">
      <alignment vertical="center"/>
      <protection hidden="1"/>
    </xf>
    <xf numFmtId="0" fontId="13" fillId="0" borderId="9" xfId="0" applyFont="1" applyBorder="1" applyProtection="1">
      <alignment vertical="center"/>
      <protection hidden="1"/>
    </xf>
    <xf numFmtId="0" fontId="11" fillId="2" borderId="0" xfId="0" applyFont="1" applyFill="1" applyAlignment="1" applyProtection="1">
      <alignment horizontal="center" vertical="center"/>
      <protection locked="0"/>
    </xf>
    <xf numFmtId="0" fontId="12" fillId="0" borderId="0"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2" borderId="1" xfId="0" applyFont="1" applyFill="1" applyBorder="1" applyAlignment="1" applyProtection="1">
      <alignment horizontal="center" vertical="center"/>
      <protection locked="0"/>
    </xf>
    <xf numFmtId="0" fontId="11" fillId="0" borderId="0" xfId="0" applyFont="1" applyAlignment="1" applyProtection="1">
      <alignment horizontal="right" vertical="center"/>
      <protection hidden="1"/>
    </xf>
    <xf numFmtId="0" fontId="11" fillId="0" borderId="0" xfId="0" applyFont="1" applyAlignment="1" applyProtection="1">
      <alignment vertical="center"/>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4"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16" fillId="2" borderId="9" xfId="0" applyFont="1" applyFill="1" applyBorder="1" applyAlignment="1" applyProtection="1">
      <alignment vertical="center" wrapText="1"/>
      <protection locked="0"/>
    </xf>
    <xf numFmtId="0" fontId="11" fillId="0" borderId="0" xfId="0" applyFont="1" applyBorder="1" applyAlignment="1" applyProtection="1">
      <alignment vertical="center"/>
      <protection hidden="1"/>
    </xf>
    <xf numFmtId="0" fontId="11" fillId="0" borderId="6" xfId="0" applyFont="1" applyBorder="1" applyAlignment="1" applyProtection="1">
      <alignment vertical="center"/>
      <protection hidden="1"/>
    </xf>
    <xf numFmtId="49" fontId="11" fillId="0" borderId="0" xfId="0" applyNumberFormat="1" applyFont="1" applyBorder="1" applyAlignment="1" applyProtection="1">
      <alignment horizontal="right" vertical="center"/>
      <protection hidden="1"/>
    </xf>
    <xf numFmtId="49" fontId="11" fillId="0" borderId="6" xfId="0" applyNumberFormat="1" applyFont="1" applyBorder="1" applyAlignment="1" applyProtection="1">
      <alignment horizontal="right" vertical="center"/>
      <protection hidden="1"/>
    </xf>
    <xf numFmtId="0" fontId="13" fillId="0" borderId="1" xfId="0" applyFont="1" applyFill="1" applyBorder="1" applyAlignment="1" applyProtection="1">
      <alignment horizontal="center" vertical="center"/>
      <protection hidden="1"/>
    </xf>
    <xf numFmtId="0" fontId="16" fillId="2" borderId="10" xfId="0" applyFont="1" applyFill="1" applyBorder="1" applyAlignment="1" applyProtection="1">
      <alignment vertical="center"/>
      <protection locked="0"/>
    </xf>
    <xf numFmtId="0" fontId="16" fillId="2" borderId="11" xfId="0" applyFont="1" applyFill="1" applyBorder="1" applyAlignment="1" applyProtection="1">
      <alignment vertical="center"/>
      <protection locked="0"/>
    </xf>
    <xf numFmtId="0" fontId="16" fillId="2" borderId="12" xfId="0" applyFont="1" applyFill="1" applyBorder="1" applyAlignment="1" applyProtection="1">
      <alignment vertical="center"/>
      <protection locked="0"/>
    </xf>
    <xf numFmtId="0" fontId="13" fillId="2" borderId="2" xfId="0"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13" fillId="2" borderId="4" xfId="0" applyFont="1" applyFill="1" applyBorder="1" applyAlignment="1" applyProtection="1">
      <alignment vertical="center" wrapText="1"/>
      <protection locked="0"/>
    </xf>
    <xf numFmtId="0" fontId="13" fillId="2" borderId="5" xfId="0"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13" fillId="2" borderId="6" xfId="0" applyFont="1" applyFill="1" applyBorder="1" applyAlignment="1" applyProtection="1">
      <alignment vertical="center" wrapText="1"/>
      <protection locked="0"/>
    </xf>
    <xf numFmtId="0" fontId="13" fillId="2" borderId="7" xfId="0" applyFont="1" applyFill="1" applyBorder="1" applyAlignment="1" applyProtection="1">
      <alignment vertical="center" wrapText="1"/>
      <protection locked="0"/>
    </xf>
    <xf numFmtId="0" fontId="13" fillId="2" borderId="8" xfId="0" applyFont="1" applyFill="1" applyBorder="1" applyAlignment="1" applyProtection="1">
      <alignment vertical="center" wrapText="1"/>
      <protection locked="0"/>
    </xf>
    <xf numFmtId="0" fontId="13" fillId="2" borderId="9" xfId="0" applyFont="1" applyFill="1" applyBorder="1" applyAlignment="1" applyProtection="1">
      <alignment vertical="center" wrapText="1"/>
      <protection locked="0"/>
    </xf>
    <xf numFmtId="0" fontId="15" fillId="2" borderId="1" xfId="0" applyFont="1" applyFill="1" applyBorder="1" applyAlignment="1" applyProtection="1">
      <alignment horizontal="center" vertical="center"/>
      <protection locked="0"/>
    </xf>
    <xf numFmtId="0" fontId="16" fillId="0" borderId="3" xfId="0" applyFont="1" applyBorder="1" applyAlignment="1" applyProtection="1">
      <alignment vertical="center"/>
      <protection hidden="1"/>
    </xf>
    <xf numFmtId="0" fontId="16" fillId="2" borderId="3" xfId="0" applyFont="1" applyFill="1" applyBorder="1" applyAlignment="1" applyProtection="1">
      <alignment horizontal="center" vertical="center"/>
      <protection locked="0"/>
    </xf>
    <xf numFmtId="0" fontId="13" fillId="0" borderId="14"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3" fillId="0" borderId="16" xfId="0" applyFont="1" applyBorder="1" applyAlignment="1" applyProtection="1">
      <alignment horizontal="center" vertical="center"/>
      <protection hidden="1"/>
    </xf>
    <xf numFmtId="0" fontId="16" fillId="0" borderId="15" xfId="0" applyFont="1" applyBorder="1" applyAlignment="1" applyProtection="1">
      <alignment horizontal="right" vertical="center"/>
      <protection hidden="1"/>
    </xf>
    <xf numFmtId="0" fontId="16" fillId="2" borderId="15" xfId="0" applyFont="1" applyFill="1" applyBorder="1" applyAlignment="1" applyProtection="1">
      <alignment horizontal="center" vertical="center"/>
      <protection locked="0"/>
    </xf>
    <xf numFmtId="0" fontId="16" fillId="0" borderId="15" xfId="0" applyFont="1" applyBorder="1" applyAlignment="1" applyProtection="1">
      <alignment horizontal="center" vertical="center"/>
      <protection hidden="1"/>
    </xf>
    <xf numFmtId="0" fontId="16" fillId="0" borderId="15" xfId="0" applyFont="1" applyBorder="1" applyAlignment="1" applyProtection="1">
      <alignment horizontal="left" vertical="center"/>
      <protection hidden="1"/>
    </xf>
    <xf numFmtId="0" fontId="16" fillId="0" borderId="3" xfId="0" applyFont="1" applyBorder="1" applyAlignment="1" applyProtection="1">
      <alignment horizontal="center" vertical="center"/>
      <protection hidden="1"/>
    </xf>
    <xf numFmtId="0" fontId="16" fillId="0" borderId="3" xfId="0" applyFont="1" applyBorder="1" applyAlignment="1" applyProtection="1">
      <alignment horizontal="right" vertical="center"/>
      <protection hidden="1"/>
    </xf>
    <xf numFmtId="0" fontId="13" fillId="0" borderId="13" xfId="0" applyFont="1" applyBorder="1" applyAlignment="1" applyProtection="1">
      <alignment horizontal="center" vertical="center"/>
      <protection hidden="1"/>
    </xf>
    <xf numFmtId="0" fontId="16" fillId="0" borderId="3" xfId="0" applyFont="1" applyBorder="1" applyAlignment="1" applyProtection="1">
      <alignment horizontal="left" vertical="center"/>
      <protection hidden="1"/>
    </xf>
    <xf numFmtId="0" fontId="13" fillId="0" borderId="19" xfId="0" applyFont="1" applyBorder="1" applyAlignment="1" applyProtection="1">
      <alignment horizontal="center" vertical="center"/>
      <protection hidden="1"/>
    </xf>
    <xf numFmtId="0" fontId="13" fillId="0" borderId="20" xfId="0" applyFont="1" applyBorder="1" applyAlignment="1" applyProtection="1">
      <alignment horizontal="center" vertical="center"/>
      <protection hidden="1"/>
    </xf>
    <xf numFmtId="0" fontId="16" fillId="0" borderId="8" xfId="0" applyFont="1" applyBorder="1" applyAlignment="1" applyProtection="1">
      <alignment horizontal="right" vertical="center"/>
      <protection hidden="1"/>
    </xf>
    <xf numFmtId="0" fontId="16" fillId="2" borderId="8" xfId="0" applyFont="1" applyFill="1" applyBorder="1" applyAlignment="1" applyProtection="1">
      <alignment horizontal="center" vertical="center"/>
      <protection locked="0"/>
    </xf>
    <xf numFmtId="0" fontId="16" fillId="0" borderId="8" xfId="0" applyFont="1" applyBorder="1" applyAlignment="1" applyProtection="1">
      <alignment horizontal="center" vertical="center"/>
      <protection hidden="1"/>
    </xf>
    <xf numFmtId="0" fontId="16" fillId="0" borderId="8" xfId="0" applyFont="1" applyBorder="1" applyAlignment="1" applyProtection="1">
      <alignment horizontal="left" vertical="center"/>
      <protection hidden="1"/>
    </xf>
    <xf numFmtId="0" fontId="16" fillId="0" borderId="15" xfId="0" applyFont="1" applyBorder="1" applyAlignment="1" applyProtection="1">
      <alignment vertical="center"/>
      <protection hidden="1"/>
    </xf>
    <xf numFmtId="0" fontId="13" fillId="0" borderId="22" xfId="0" applyFont="1" applyBorder="1" applyAlignment="1" applyProtection="1">
      <alignment horizontal="center" vertical="center" shrinkToFit="1"/>
      <protection hidden="1"/>
    </xf>
    <xf numFmtId="0" fontId="13" fillId="0" borderId="23" xfId="0" applyFont="1" applyBorder="1" applyAlignment="1" applyProtection="1">
      <alignment horizontal="center" vertical="center" shrinkToFit="1"/>
      <protection hidden="1"/>
    </xf>
    <xf numFmtId="0" fontId="13" fillId="0" borderId="24" xfId="0" applyFont="1" applyBorder="1" applyAlignment="1" applyProtection="1">
      <alignment horizontal="center" vertical="center" shrinkToFit="1"/>
      <protection hidden="1"/>
    </xf>
    <xf numFmtId="0" fontId="16" fillId="0" borderId="23" xfId="0" applyFont="1" applyBorder="1" applyAlignment="1" applyProtection="1">
      <alignment horizontal="center" vertical="center"/>
      <protection hidden="1"/>
    </xf>
    <xf numFmtId="0" fontId="16" fillId="2" borderId="23" xfId="0" applyFont="1" applyFill="1" applyBorder="1" applyAlignment="1" applyProtection="1">
      <alignment horizontal="center" vertical="center"/>
      <protection locked="0"/>
    </xf>
    <xf numFmtId="0" fontId="11" fillId="0" borderId="8" xfId="0" applyFont="1" applyBorder="1" applyAlignment="1" applyProtection="1">
      <alignment vertical="center"/>
      <protection hidden="1"/>
    </xf>
    <xf numFmtId="0" fontId="11" fillId="0" borderId="9" xfId="0" applyFont="1" applyBorder="1" applyAlignment="1" applyProtection="1">
      <alignment vertical="center"/>
      <protection hidden="1"/>
    </xf>
    <xf numFmtId="0" fontId="16" fillId="0" borderId="8" xfId="0" applyFont="1" applyBorder="1" applyAlignment="1" applyProtection="1">
      <alignment vertical="center"/>
      <protection hidden="1"/>
    </xf>
    <xf numFmtId="0" fontId="16" fillId="0" borderId="0" xfId="0" applyFont="1" applyBorder="1" applyAlignment="1" applyProtection="1">
      <alignment horizontal="distributed" vertical="center" justifyLastLine="1"/>
      <protection hidden="1"/>
    </xf>
    <xf numFmtId="0" fontId="13" fillId="0" borderId="28" xfId="0" applyFont="1" applyBorder="1" applyAlignment="1" applyProtection="1">
      <alignment horizontal="center" vertical="center" shrinkToFit="1"/>
      <protection hidden="1"/>
    </xf>
    <xf numFmtId="0" fontId="13" fillId="0" borderId="29" xfId="0" applyFont="1" applyBorder="1" applyAlignment="1" applyProtection="1">
      <alignment horizontal="center" vertical="center" shrinkToFit="1"/>
      <protection hidden="1"/>
    </xf>
    <xf numFmtId="0" fontId="16" fillId="2" borderId="15" xfId="0" applyFont="1" applyFill="1" applyBorder="1" applyAlignment="1" applyProtection="1">
      <alignment horizontal="center" vertical="center" justifyLastLine="1"/>
      <protection locked="0"/>
    </xf>
    <xf numFmtId="0" fontId="16" fillId="0" borderId="15" xfId="0" applyFont="1" applyFill="1" applyBorder="1" applyAlignment="1" applyProtection="1">
      <alignment horizontal="center" vertical="center"/>
      <protection hidden="1"/>
    </xf>
    <xf numFmtId="0" fontId="13" fillId="0" borderId="33" xfId="0" applyFont="1" applyBorder="1" applyAlignment="1" applyProtection="1">
      <alignment horizontal="center" vertical="center" shrinkToFit="1"/>
      <protection hidden="1"/>
    </xf>
    <xf numFmtId="0" fontId="13" fillId="0" borderId="13" xfId="0" applyFont="1" applyBorder="1" applyAlignment="1" applyProtection="1">
      <alignment horizontal="center" vertical="center" shrinkToFit="1"/>
      <protection hidden="1"/>
    </xf>
    <xf numFmtId="0" fontId="16" fillId="2" borderId="3" xfId="0" applyFont="1" applyFill="1" applyBorder="1" applyAlignment="1" applyProtection="1">
      <alignment horizontal="center" vertical="center" justifyLastLine="1"/>
      <protection locked="0"/>
    </xf>
    <xf numFmtId="0" fontId="16" fillId="0" borderId="3" xfId="0" applyFont="1" applyFill="1" applyBorder="1" applyAlignment="1" applyProtection="1">
      <alignment horizontal="center" vertical="center"/>
      <protection hidden="1"/>
    </xf>
    <xf numFmtId="0" fontId="16" fillId="0" borderId="0" xfId="0" applyFont="1" applyBorder="1" applyAlignment="1" applyProtection="1">
      <alignment horizontal="center" vertical="center" shrinkToFit="1"/>
      <protection hidden="1"/>
    </xf>
    <xf numFmtId="38" fontId="15" fillId="2" borderId="0" xfId="0" applyNumberFormat="1" applyFont="1" applyFill="1" applyBorder="1" applyAlignment="1" applyProtection="1">
      <alignment horizontal="center" vertical="center" shrinkToFit="1"/>
      <protection locked="0"/>
    </xf>
    <xf numFmtId="0" fontId="16" fillId="0" borderId="5" xfId="0" applyFont="1" applyBorder="1" applyAlignment="1" applyProtection="1">
      <alignment horizontal="right" vertical="center"/>
      <protection hidden="1"/>
    </xf>
    <xf numFmtId="0" fontId="16" fillId="0" borderId="0" xfId="0" applyFont="1" applyBorder="1" applyAlignment="1" applyProtection="1">
      <alignment horizontal="right" vertical="center"/>
      <protection hidden="1"/>
    </xf>
    <xf numFmtId="38" fontId="15" fillId="2" borderId="0"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hidden="1"/>
    </xf>
    <xf numFmtId="0" fontId="16" fillId="0" borderId="0" xfId="0" applyFont="1" applyBorder="1" applyAlignment="1" applyProtection="1">
      <alignment horizontal="distributed" vertical="center" wrapText="1" justifyLastLine="1"/>
      <protection hidden="1"/>
    </xf>
    <xf numFmtId="0" fontId="16" fillId="0" borderId="23" xfId="0" applyFont="1" applyBorder="1" applyAlignment="1" applyProtection="1">
      <alignment vertical="center"/>
      <protection hidden="1"/>
    </xf>
    <xf numFmtId="0" fontId="13" fillId="0" borderId="17"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6" fillId="2" borderId="17" xfId="0" applyFont="1" applyFill="1" applyBorder="1" applyAlignment="1" applyProtection="1">
      <alignment vertical="center" shrinkToFit="1"/>
      <protection locked="0"/>
    </xf>
    <xf numFmtId="0" fontId="16" fillId="2" borderId="15" xfId="0" applyFont="1" applyFill="1" applyBorder="1" applyAlignment="1" applyProtection="1">
      <alignment vertical="center" shrinkToFit="1"/>
      <protection locked="0"/>
    </xf>
    <xf numFmtId="0" fontId="16" fillId="2" borderId="16" xfId="0" applyFont="1" applyFill="1" applyBorder="1" applyAlignment="1" applyProtection="1">
      <alignment vertical="center" shrinkToFit="1"/>
      <protection locked="0"/>
    </xf>
    <xf numFmtId="0" fontId="13" fillId="0" borderId="10" xfId="0" applyFont="1" applyBorder="1" applyAlignment="1" applyProtection="1">
      <alignment horizontal="center" vertical="center"/>
      <protection hidden="1"/>
    </xf>
    <xf numFmtId="0" fontId="13" fillId="0" borderId="5"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6" fillId="0" borderId="23" xfId="0" applyFont="1" applyBorder="1" applyAlignment="1" applyProtection="1">
      <alignment horizontal="right" vertical="center"/>
      <protection hidden="1"/>
    </xf>
    <xf numFmtId="0" fontId="13" fillId="0" borderId="35" xfId="0" applyFont="1" applyBorder="1" applyAlignment="1" applyProtection="1">
      <alignment horizontal="center" vertical="center"/>
      <protection hidden="1"/>
    </xf>
    <xf numFmtId="0" fontId="13" fillId="0" borderId="36" xfId="0" applyFont="1" applyBorder="1" applyAlignment="1" applyProtection="1">
      <alignment horizontal="center" vertical="center"/>
      <protection hidden="1"/>
    </xf>
    <xf numFmtId="0" fontId="16" fillId="0" borderId="23" xfId="0" applyFont="1" applyBorder="1" applyAlignment="1" applyProtection="1">
      <alignment horizontal="left" vertical="center"/>
      <protection hidden="1"/>
    </xf>
    <xf numFmtId="0" fontId="13" fillId="0" borderId="10" xfId="0" applyFont="1" applyBorder="1" applyAlignment="1" applyProtection="1">
      <alignment vertical="center"/>
      <protection hidden="1"/>
    </xf>
    <xf numFmtId="0" fontId="13" fillId="0" borderId="11" xfId="0" applyFont="1" applyBorder="1" applyAlignment="1" applyProtection="1">
      <alignment vertical="center"/>
      <protection hidden="1"/>
    </xf>
    <xf numFmtId="0" fontId="13" fillId="0" borderId="12" xfId="0" applyFont="1" applyBorder="1" applyAlignment="1" applyProtection="1">
      <alignment vertical="center"/>
      <protection hidden="1"/>
    </xf>
    <xf numFmtId="3" fontId="13" fillId="0" borderId="10" xfId="0" applyNumberFormat="1" applyFont="1" applyBorder="1" applyAlignment="1" applyProtection="1">
      <alignment horizontal="right" vertical="center"/>
      <protection hidden="1"/>
    </xf>
    <xf numFmtId="3" fontId="13" fillId="0" borderId="11" xfId="0" applyNumberFormat="1" applyFont="1" applyBorder="1" applyAlignment="1" applyProtection="1">
      <alignment horizontal="right" vertical="center"/>
      <protection hidden="1"/>
    </xf>
    <xf numFmtId="0" fontId="13" fillId="0" borderId="2" xfId="0" applyFont="1" applyFill="1" applyBorder="1" applyAlignment="1" applyProtection="1">
      <alignment vertical="center"/>
      <protection hidden="1"/>
    </xf>
    <xf numFmtId="0" fontId="13" fillId="0" borderId="3" xfId="0" applyFont="1" applyFill="1" applyBorder="1" applyAlignment="1" applyProtection="1">
      <alignment vertical="center"/>
      <protection hidden="1"/>
    </xf>
    <xf numFmtId="0" fontId="13" fillId="0" borderId="4" xfId="0" applyFont="1" applyFill="1" applyBorder="1" applyAlignment="1" applyProtection="1">
      <alignment vertical="center"/>
      <protection hidden="1"/>
    </xf>
    <xf numFmtId="0" fontId="13" fillId="0" borderId="5" xfId="0" applyFont="1" applyFill="1" applyBorder="1" applyAlignment="1" applyProtection="1">
      <alignment vertical="center"/>
      <protection hidden="1"/>
    </xf>
    <xf numFmtId="0" fontId="13" fillId="0" borderId="0" xfId="0" applyFont="1" applyFill="1" applyBorder="1" applyAlignment="1" applyProtection="1">
      <alignment vertical="center"/>
      <protection hidden="1"/>
    </xf>
    <xf numFmtId="0" fontId="13" fillId="0" borderId="6" xfId="0" applyFont="1" applyFill="1" applyBorder="1" applyAlignment="1" applyProtection="1">
      <alignment vertical="center"/>
      <protection hidden="1"/>
    </xf>
    <xf numFmtId="3" fontId="13" fillId="0" borderId="2" xfId="0" applyNumberFormat="1" applyFont="1" applyFill="1" applyBorder="1" applyAlignment="1" applyProtection="1">
      <alignment horizontal="right" vertical="center"/>
      <protection hidden="1"/>
    </xf>
    <xf numFmtId="3" fontId="13" fillId="0" borderId="3" xfId="0" applyNumberFormat="1" applyFont="1" applyFill="1" applyBorder="1" applyAlignment="1" applyProtection="1">
      <alignment horizontal="right" vertical="center"/>
      <protection hidden="1"/>
    </xf>
    <xf numFmtId="3" fontId="13" fillId="0" borderId="5" xfId="0" applyNumberFormat="1" applyFont="1" applyFill="1" applyBorder="1" applyAlignment="1" applyProtection="1">
      <alignment horizontal="right" vertical="center"/>
      <protection hidden="1"/>
    </xf>
    <xf numFmtId="3" fontId="13" fillId="0" borderId="0" xfId="0" applyNumberFormat="1" applyFont="1" applyFill="1" applyBorder="1" applyAlignment="1" applyProtection="1">
      <alignment horizontal="right" vertical="center"/>
      <protection hidden="1"/>
    </xf>
    <xf numFmtId="0" fontId="13" fillId="0" borderId="3"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7" fillId="0" borderId="10" xfId="0" applyFont="1" applyFill="1" applyBorder="1" applyAlignment="1" applyProtection="1">
      <alignment horizontal="center" vertical="center"/>
      <protection hidden="1"/>
    </xf>
    <xf numFmtId="0" fontId="17" fillId="0" borderId="11" xfId="0" applyFont="1" applyFill="1" applyBorder="1" applyAlignment="1" applyProtection="1">
      <alignment horizontal="center" vertical="center"/>
      <protection hidden="1"/>
    </xf>
    <xf numFmtId="0" fontId="13" fillId="0" borderId="2" xfId="0" applyFont="1" applyBorder="1" applyAlignment="1" applyProtection="1">
      <alignment vertical="center"/>
      <protection hidden="1"/>
    </xf>
    <xf numFmtId="0" fontId="13" fillId="0" borderId="3" xfId="0" applyFont="1" applyBorder="1" applyAlignment="1" applyProtection="1">
      <alignment vertical="center"/>
      <protection hidden="1"/>
    </xf>
    <xf numFmtId="0" fontId="13" fillId="0" borderId="4" xfId="0" applyFont="1" applyBorder="1" applyAlignment="1" applyProtection="1">
      <alignment vertical="center"/>
      <protection hidden="1"/>
    </xf>
    <xf numFmtId="0" fontId="13" fillId="0" borderId="5" xfId="0" applyFont="1" applyBorder="1" applyAlignment="1" applyProtection="1">
      <alignment vertical="center"/>
      <protection hidden="1"/>
    </xf>
    <xf numFmtId="0" fontId="13" fillId="0" borderId="0" xfId="0" applyFont="1" applyBorder="1" applyAlignment="1" applyProtection="1">
      <alignment vertical="center"/>
      <protection hidden="1"/>
    </xf>
    <xf numFmtId="0" fontId="13" fillId="0" borderId="6" xfId="0" applyFont="1" applyBorder="1" applyAlignment="1" applyProtection="1">
      <alignment vertical="center"/>
      <protection hidden="1"/>
    </xf>
    <xf numFmtId="38" fontId="13" fillId="0" borderId="2" xfId="0" applyNumberFormat="1" applyFont="1" applyBorder="1" applyAlignment="1" applyProtection="1">
      <alignment vertical="center"/>
      <protection hidden="1"/>
    </xf>
    <xf numFmtId="38" fontId="13" fillId="0" borderId="3" xfId="0" applyNumberFormat="1" applyFont="1" applyBorder="1" applyAlignment="1" applyProtection="1">
      <alignment vertical="center"/>
      <protection hidden="1"/>
    </xf>
    <xf numFmtId="38" fontId="13" fillId="0" borderId="5" xfId="0" applyNumberFormat="1" applyFont="1" applyBorder="1" applyAlignment="1" applyProtection="1">
      <alignment vertical="center"/>
      <protection hidden="1"/>
    </xf>
    <xf numFmtId="38" fontId="13" fillId="0" borderId="0" xfId="0" applyNumberFormat="1" applyFont="1" applyBorder="1" applyAlignment="1" applyProtection="1">
      <alignment vertical="center"/>
      <protection hidden="1"/>
    </xf>
    <xf numFmtId="38" fontId="13" fillId="0" borderId="7" xfId="0" applyNumberFormat="1" applyFont="1" applyBorder="1" applyAlignment="1" applyProtection="1">
      <alignment vertical="center"/>
      <protection hidden="1"/>
    </xf>
    <xf numFmtId="38" fontId="13" fillId="0" borderId="8" xfId="0" applyNumberFormat="1" applyFont="1" applyBorder="1" applyAlignment="1" applyProtection="1">
      <alignment vertical="center"/>
      <protection hidden="1"/>
    </xf>
    <xf numFmtId="38" fontId="13" fillId="0" borderId="3" xfId="0" applyNumberFormat="1" applyFont="1" applyBorder="1" applyAlignment="1" applyProtection="1">
      <alignment horizontal="center" vertical="center"/>
      <protection hidden="1"/>
    </xf>
    <xf numFmtId="38" fontId="13" fillId="0" borderId="0" xfId="0" applyNumberFormat="1" applyFont="1" applyBorder="1" applyAlignment="1" applyProtection="1">
      <alignment horizontal="center" vertical="center"/>
      <protection hidden="1"/>
    </xf>
    <xf numFmtId="38" fontId="18" fillId="0" borderId="5" xfId="0" applyNumberFormat="1" applyFont="1" applyBorder="1" applyAlignment="1" applyProtection="1">
      <alignment horizontal="center" vertical="center" wrapText="1"/>
      <protection hidden="1"/>
    </xf>
    <xf numFmtId="38" fontId="18" fillId="0" borderId="0" xfId="0" applyNumberFormat="1" applyFont="1" applyBorder="1" applyAlignment="1" applyProtection="1">
      <alignment horizontal="center" vertical="center" wrapText="1"/>
      <protection hidden="1"/>
    </xf>
    <xf numFmtId="0" fontId="11" fillId="0" borderId="0" xfId="0" applyFont="1" applyFill="1" applyBorder="1" applyProtection="1">
      <alignment vertical="center"/>
      <protection hidden="1"/>
    </xf>
    <xf numFmtId="0" fontId="11" fillId="0" borderId="6" xfId="0" applyFont="1" applyFill="1" applyBorder="1" applyProtection="1">
      <alignment vertical="center"/>
      <protection hidden="1"/>
    </xf>
    <xf numFmtId="0" fontId="11" fillId="0" borderId="2"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hidden="1"/>
    </xf>
    <xf numFmtId="0" fontId="11" fillId="0" borderId="4" xfId="0" applyFont="1" applyFill="1" applyBorder="1" applyAlignment="1" applyProtection="1">
      <alignment horizontal="center" vertical="center"/>
      <protection hidden="1"/>
    </xf>
    <xf numFmtId="0" fontId="13" fillId="0" borderId="1" xfId="0" applyFont="1" applyBorder="1" applyAlignment="1" applyProtection="1">
      <alignment vertical="center"/>
      <protection hidden="1"/>
    </xf>
    <xf numFmtId="38" fontId="13" fillId="0" borderId="10" xfId="0" applyNumberFormat="1" applyFont="1" applyBorder="1" applyAlignment="1" applyProtection="1">
      <alignment vertical="center"/>
      <protection hidden="1"/>
    </xf>
    <xf numFmtId="38" fontId="13" fillId="0" borderId="11" xfId="0" applyNumberFormat="1" applyFont="1" applyBorder="1" applyAlignment="1" applyProtection="1">
      <alignment vertical="center"/>
      <protection hidden="1"/>
    </xf>
    <xf numFmtId="0" fontId="17" fillId="0" borderId="10"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hidden="1"/>
    </xf>
    <xf numFmtId="0" fontId="13" fillId="0" borderId="1" xfId="0" applyFont="1" applyFill="1" applyBorder="1" applyAlignment="1" applyProtection="1">
      <alignment vertical="center"/>
      <protection hidden="1"/>
    </xf>
    <xf numFmtId="38" fontId="13" fillId="0" borderId="10" xfId="0" applyNumberFormat="1" applyFont="1" applyFill="1" applyBorder="1" applyAlignment="1" applyProtection="1">
      <alignment vertical="center"/>
      <protection hidden="1"/>
    </xf>
    <xf numFmtId="38" fontId="13" fillId="0" borderId="11" xfId="0" applyNumberFormat="1" applyFont="1" applyFill="1" applyBorder="1" applyAlignment="1" applyProtection="1">
      <alignment vertical="center"/>
      <protection hidden="1"/>
    </xf>
    <xf numFmtId="0" fontId="13" fillId="2" borderId="37"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13" fillId="0" borderId="10" xfId="0" applyFont="1" applyBorder="1" applyAlignment="1" applyProtection="1">
      <alignment horizontal="distributed" vertical="center" wrapText="1"/>
      <protection hidden="1"/>
    </xf>
    <xf numFmtId="0" fontId="13" fillId="0" borderId="11" xfId="0" applyFont="1" applyBorder="1" applyAlignment="1" applyProtection="1">
      <alignment horizontal="distributed" vertical="center" wrapText="1"/>
      <protection hidden="1"/>
    </xf>
    <xf numFmtId="3" fontId="13" fillId="0" borderId="11" xfId="0" applyNumberFormat="1" applyFont="1" applyBorder="1" applyAlignment="1" applyProtection="1">
      <alignment horizontal="center" vertical="center" shrinkToFit="1"/>
      <protection hidden="1"/>
    </xf>
    <xf numFmtId="0" fontId="11" fillId="0" borderId="2" xfId="0" applyFont="1" applyBorder="1" applyAlignment="1" applyProtection="1">
      <alignment vertical="center"/>
      <protection hidden="1"/>
    </xf>
    <xf numFmtId="0" fontId="11" fillId="0" borderId="3" xfId="0" applyFont="1" applyBorder="1" applyAlignment="1" applyProtection="1">
      <alignment vertical="center"/>
      <protection hidden="1"/>
    </xf>
    <xf numFmtId="0" fontId="11" fillId="0" borderId="4" xfId="0" applyFont="1" applyBorder="1" applyAlignment="1" applyProtection="1">
      <alignment vertical="center"/>
      <protection hidden="1"/>
    </xf>
    <xf numFmtId="0" fontId="16" fillId="0" borderId="1" xfId="0" applyFont="1" applyBorder="1" applyAlignment="1" applyProtection="1">
      <alignment vertical="center"/>
      <protection hidden="1"/>
    </xf>
    <xf numFmtId="38" fontId="11" fillId="0" borderId="1" xfId="0" applyNumberFormat="1" applyFont="1" applyBorder="1" applyAlignment="1" applyProtection="1">
      <alignment vertical="center"/>
      <protection hidden="1"/>
    </xf>
    <xf numFmtId="38" fontId="11" fillId="0" borderId="10" xfId="0" applyNumberFormat="1" applyFont="1" applyBorder="1" applyAlignment="1" applyProtection="1">
      <alignment vertical="center"/>
      <protection hidden="1"/>
    </xf>
    <xf numFmtId="0" fontId="13" fillId="0" borderId="48" xfId="0" applyFont="1" applyBorder="1" applyAlignment="1" applyProtection="1">
      <alignment horizontal="center" vertical="center"/>
      <protection hidden="1"/>
    </xf>
    <xf numFmtId="0" fontId="13" fillId="0" borderId="10" xfId="0" applyFont="1" applyBorder="1" applyAlignment="1" applyProtection="1">
      <alignment horizontal="distributed" vertical="center"/>
      <protection hidden="1"/>
    </xf>
    <xf numFmtId="0" fontId="13" fillId="0" borderId="11" xfId="0" applyFont="1" applyBorder="1" applyAlignment="1" applyProtection="1">
      <alignment horizontal="distributed" vertical="center"/>
      <protection hidden="1"/>
    </xf>
    <xf numFmtId="38" fontId="13" fillId="0" borderId="48" xfId="0" applyNumberFormat="1" applyFont="1" applyBorder="1" applyAlignment="1" applyProtection="1">
      <alignment horizontal="center" vertical="center"/>
      <protection hidden="1"/>
    </xf>
    <xf numFmtId="38" fontId="13" fillId="0" borderId="5" xfId="0" applyNumberFormat="1" applyFont="1" applyBorder="1" applyAlignment="1" applyProtection="1">
      <alignment horizontal="center" vertical="center"/>
      <protection hidden="1"/>
    </xf>
    <xf numFmtId="38" fontId="13" fillId="0" borderId="39" xfId="0" applyNumberFormat="1" applyFont="1" applyBorder="1" applyAlignment="1" applyProtection="1">
      <alignment horizontal="center" vertical="center"/>
      <protection hidden="1"/>
    </xf>
    <xf numFmtId="38" fontId="13" fillId="0" borderId="40" xfId="0" applyNumberFormat="1" applyFont="1" applyBorder="1" applyAlignment="1" applyProtection="1">
      <alignment horizontal="center" vertical="center"/>
      <protection hidden="1"/>
    </xf>
    <xf numFmtId="38" fontId="13" fillId="0" borderId="41" xfId="0" applyNumberFormat="1" applyFont="1" applyBorder="1" applyAlignment="1" applyProtection="1">
      <alignment horizontal="center" vertical="center"/>
      <protection hidden="1"/>
    </xf>
    <xf numFmtId="38" fontId="13" fillId="0" borderId="42" xfId="0" applyNumberFormat="1" applyFont="1" applyBorder="1" applyAlignment="1" applyProtection="1">
      <alignment horizontal="center" vertical="center"/>
      <protection hidden="1"/>
    </xf>
    <xf numFmtId="38" fontId="13" fillId="0" borderId="43" xfId="0" applyNumberFormat="1" applyFont="1" applyBorder="1" applyAlignment="1" applyProtection="1">
      <alignment horizontal="center" vertical="center"/>
      <protection hidden="1"/>
    </xf>
    <xf numFmtId="38" fontId="13" fillId="0" borderId="44" xfId="0" applyNumberFormat="1"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1" fillId="0" borderId="5" xfId="0" applyFont="1" applyBorder="1" applyAlignment="1" applyProtection="1">
      <alignment vertical="center"/>
      <protection hidden="1"/>
    </xf>
    <xf numFmtId="0" fontId="11" fillId="0" borderId="1" xfId="0" applyFont="1" applyBorder="1" applyAlignment="1" applyProtection="1">
      <alignment vertical="center"/>
      <protection hidden="1"/>
    </xf>
    <xf numFmtId="0" fontId="11" fillId="0" borderId="10" xfId="0" applyFont="1" applyBorder="1" applyAlignment="1" applyProtection="1">
      <alignment vertical="center"/>
      <protection hidden="1"/>
    </xf>
    <xf numFmtId="0" fontId="11" fillId="0" borderId="11" xfId="0" applyFont="1" applyBorder="1" applyAlignment="1" applyProtection="1">
      <alignment vertical="center"/>
      <protection hidden="1"/>
    </xf>
    <xf numFmtId="0" fontId="11" fillId="0" borderId="12" xfId="0" applyFont="1" applyBorder="1" applyAlignment="1" applyProtection="1">
      <alignment vertical="center"/>
      <protection hidden="1"/>
    </xf>
    <xf numFmtId="0" fontId="11" fillId="0" borderId="7" xfId="0" applyFont="1" applyBorder="1" applyAlignment="1" applyProtection="1">
      <alignment vertical="center"/>
      <protection hidden="1"/>
    </xf>
    <xf numFmtId="38" fontId="11" fillId="0" borderId="2" xfId="0" applyNumberFormat="1" applyFont="1" applyBorder="1" applyAlignment="1" applyProtection="1">
      <alignment vertical="center"/>
      <protection hidden="1"/>
    </xf>
    <xf numFmtId="38" fontId="11" fillId="0" borderId="3" xfId="0" applyNumberFormat="1" applyFont="1" applyBorder="1" applyAlignment="1" applyProtection="1">
      <alignment vertical="center"/>
      <protection hidden="1"/>
    </xf>
    <xf numFmtId="38" fontId="11" fillId="0" borderId="5" xfId="0" applyNumberFormat="1" applyFont="1" applyBorder="1" applyAlignment="1" applyProtection="1">
      <alignment vertical="center"/>
      <protection hidden="1"/>
    </xf>
    <xf numFmtId="38" fontId="11" fillId="0" borderId="0" xfId="0" applyNumberFormat="1" applyFont="1" applyBorder="1" applyAlignment="1" applyProtection="1">
      <alignment vertical="center"/>
      <protection hidden="1"/>
    </xf>
    <xf numFmtId="38" fontId="11" fillId="0" borderId="7" xfId="0" applyNumberFormat="1" applyFont="1" applyBorder="1" applyAlignment="1" applyProtection="1">
      <alignment vertical="center"/>
      <protection hidden="1"/>
    </xf>
    <xf numFmtId="38" fontId="11" fillId="0" borderId="8" xfId="0" applyNumberFormat="1" applyFont="1" applyBorder="1" applyAlignment="1" applyProtection="1">
      <alignment vertical="center"/>
      <protection hidden="1"/>
    </xf>
    <xf numFmtId="0" fontId="7" fillId="0" borderId="0" xfId="0" applyFont="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7" fillId="0" borderId="0" xfId="0" applyFont="1" applyAlignment="1" applyProtection="1">
      <alignment horizontal="distributed" vertical="center" justifyLastLine="1"/>
      <protection hidden="1"/>
    </xf>
    <xf numFmtId="0" fontId="0" fillId="0" borderId="2" xfId="0" applyBorder="1" applyAlignment="1" applyProtection="1">
      <alignment horizontal="center" vertical="center" wrapText="1" shrinkToFit="1"/>
      <protection hidden="1"/>
    </xf>
    <xf numFmtId="0" fontId="0" fillId="0" borderId="3" xfId="0" applyBorder="1" applyAlignment="1" applyProtection="1">
      <alignment horizontal="center" vertical="center" wrapText="1" shrinkToFit="1"/>
      <protection hidden="1"/>
    </xf>
    <xf numFmtId="0" fontId="0" fillId="0" borderId="4" xfId="0" applyBorder="1" applyAlignment="1" applyProtection="1">
      <alignment horizontal="center" vertical="center" wrapText="1" shrinkToFit="1"/>
      <protection hidden="1"/>
    </xf>
    <xf numFmtId="0" fontId="0" fillId="0" borderId="7" xfId="0" applyBorder="1" applyAlignment="1" applyProtection="1">
      <alignment horizontal="center" vertical="center" wrapText="1" shrinkToFit="1"/>
      <protection hidden="1"/>
    </xf>
    <xf numFmtId="0" fontId="0" fillId="0" borderId="8" xfId="0" applyBorder="1" applyAlignment="1" applyProtection="1">
      <alignment horizontal="center" vertical="center" wrapText="1" shrinkToFit="1"/>
      <protection hidden="1"/>
    </xf>
    <xf numFmtId="0" fontId="0" fillId="0" borderId="9" xfId="0" applyBorder="1" applyAlignment="1" applyProtection="1">
      <alignment horizontal="center" vertical="center" wrapText="1" shrinkToFit="1"/>
      <protection hidden="1"/>
    </xf>
    <xf numFmtId="0" fontId="0" fillId="0" borderId="10" xfId="0" applyBorder="1" applyAlignment="1" applyProtection="1">
      <alignment horizontal="center" vertical="center" shrinkToFit="1"/>
      <protection hidden="1"/>
    </xf>
    <xf numFmtId="0" fontId="0" fillId="0" borderId="11" xfId="0" applyBorder="1" applyAlignment="1" applyProtection="1">
      <alignment horizontal="center" vertical="center" shrinkToFit="1"/>
      <protection hidden="1"/>
    </xf>
    <xf numFmtId="0" fontId="0" fillId="0" borderId="12" xfId="0" applyBorder="1" applyAlignment="1" applyProtection="1">
      <alignment horizontal="center" vertical="center" shrinkToFit="1"/>
      <protection hidden="1"/>
    </xf>
    <xf numFmtId="0" fontId="0" fillId="0" borderId="0" xfId="0" applyBorder="1" applyAlignment="1" applyProtection="1">
      <alignment horizontal="center" vertical="center"/>
      <protection hidden="1"/>
    </xf>
    <xf numFmtId="9" fontId="0" fillId="0" borderId="0" xfId="0" applyNumberFormat="1" applyBorder="1" applyAlignment="1" applyProtection="1">
      <alignment horizontal="center" vertical="center"/>
      <protection hidden="1"/>
    </xf>
    <xf numFmtId="38" fontId="0" fillId="0" borderId="0" xfId="0" applyNumberFormat="1" applyBorder="1" applyAlignment="1" applyProtection="1">
      <alignment vertical="center"/>
      <protection hidden="1"/>
    </xf>
    <xf numFmtId="0" fontId="1" fillId="0" borderId="0" xfId="0" applyFont="1" applyBorder="1" applyAlignment="1" applyProtection="1">
      <alignment horizontal="center" vertical="center"/>
      <protection hidden="1"/>
    </xf>
    <xf numFmtId="0" fontId="0" fillId="0" borderId="0" xfId="0" applyBorder="1" applyAlignment="1" applyProtection="1">
      <alignment horizontal="right" vertical="center"/>
      <protection hidden="1"/>
    </xf>
    <xf numFmtId="38" fontId="0" fillId="0" borderId="0" xfId="0" applyNumberFormat="1" applyBorder="1" applyAlignment="1" applyProtection="1">
      <alignment horizontal="center" vertical="center"/>
      <protection hidden="1"/>
    </xf>
    <xf numFmtId="38" fontId="0" fillId="0" borderId="0" xfId="0" applyNumberFormat="1" applyBorder="1" applyAlignment="1" applyProtection="1">
      <alignment horizontal="distributed" vertical="center" justifyLastLine="1"/>
      <protection hidden="1"/>
    </xf>
    <xf numFmtId="0" fontId="0" fillId="0" borderId="6" xfId="0" applyBorder="1" applyAlignment="1" applyProtection="1">
      <alignment horizontal="center" vertical="center"/>
      <protection hidden="1"/>
    </xf>
    <xf numFmtId="0" fontId="0" fillId="0" borderId="0" xfId="0" applyBorder="1" applyAlignment="1" applyProtection="1">
      <alignment horizontal="distributed" vertical="center" justifyLastLine="1"/>
      <protection hidden="1"/>
    </xf>
    <xf numFmtId="0" fontId="0" fillId="0" borderId="2" xfId="0" applyBorder="1" applyAlignment="1" applyProtection="1">
      <alignment horizontal="center" vertical="center" shrinkToFit="1"/>
      <protection hidden="1"/>
    </xf>
    <xf numFmtId="0" fontId="0" fillId="0" borderId="3"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0" xfId="0" applyFill="1" applyBorder="1" applyAlignment="1" applyProtection="1">
      <alignment horizontal="center" vertical="center"/>
      <protection hidden="1"/>
    </xf>
    <xf numFmtId="0" fontId="0" fillId="0" borderId="7" xfId="0"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7" fillId="0" borderId="10" xfId="0" applyFont="1" applyBorder="1" applyAlignment="1" applyProtection="1">
      <alignment horizontal="distributed" vertical="center" justifyLastLine="1"/>
      <protection hidden="1"/>
    </xf>
    <xf numFmtId="0" fontId="7" fillId="0" borderId="11" xfId="0" applyFont="1" applyBorder="1" applyAlignment="1" applyProtection="1">
      <alignment horizontal="distributed" vertical="center" justifyLastLine="1"/>
      <protection hidden="1"/>
    </xf>
    <xf numFmtId="0" fontId="7" fillId="0" borderId="12" xfId="0" applyFont="1" applyBorder="1" applyAlignment="1" applyProtection="1">
      <alignment horizontal="distributed" vertical="center" justifyLastLine="1"/>
      <protection hidden="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7" xfId="0" applyFont="1" applyBorder="1" applyAlignment="1" applyProtection="1">
      <alignment horizontal="center" vertical="center" shrinkToFit="1"/>
      <protection hidden="1"/>
    </xf>
    <xf numFmtId="0" fontId="4" fillId="0" borderId="8" xfId="0" applyFont="1" applyBorder="1" applyAlignment="1" applyProtection="1">
      <alignment horizontal="center" vertical="center" shrinkToFit="1"/>
      <protection hidden="1"/>
    </xf>
    <xf numFmtId="0" fontId="4" fillId="0" borderId="9" xfId="0" applyFont="1" applyBorder="1" applyAlignment="1" applyProtection="1">
      <alignment horizontal="center" vertical="center" shrinkToFit="1"/>
      <protection hidden="1"/>
    </xf>
    <xf numFmtId="0" fontId="0" fillId="0" borderId="3" xfId="0" applyBorder="1" applyAlignment="1" applyProtection="1">
      <alignment horizontal="right" vertical="center"/>
      <protection hidden="1"/>
    </xf>
    <xf numFmtId="38" fontId="0" fillId="0" borderId="3" xfId="0" applyNumberFormat="1" applyBorder="1" applyAlignment="1" applyProtection="1">
      <alignment vertical="center"/>
      <protection hidden="1"/>
    </xf>
    <xf numFmtId="38" fontId="0" fillId="0" borderId="3" xfId="0" applyNumberFormat="1"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2" borderId="1" xfId="0" applyFill="1" applyBorder="1" applyAlignment="1" applyProtection="1">
      <alignment horizontal="center" vertical="center"/>
      <protection locked="0"/>
    </xf>
    <xf numFmtId="0" fontId="0" fillId="0" borderId="5" xfId="0" applyBorder="1" applyAlignment="1" applyProtection="1">
      <alignment horizontal="center" vertical="center"/>
      <protection hidden="1"/>
    </xf>
    <xf numFmtId="0" fontId="0" fillId="0" borderId="1" xfId="0" applyBorder="1" applyAlignment="1" applyProtection="1">
      <alignment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10" xfId="0"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1" fillId="0" borderId="1"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0" fillId="0" borderId="10" xfId="0" applyBorder="1" applyAlignment="1" applyProtection="1">
      <alignment vertical="center" shrinkToFit="1"/>
      <protection hidden="1"/>
    </xf>
    <xf numFmtId="0" fontId="0" fillId="0" borderId="11" xfId="0" applyBorder="1" applyAlignment="1" applyProtection="1">
      <alignment vertical="center" shrinkToFit="1"/>
      <protection hidden="1"/>
    </xf>
    <xf numFmtId="0" fontId="0" fillId="0" borderId="12" xfId="0" applyBorder="1" applyAlignment="1" applyProtection="1">
      <alignment vertical="center" shrinkToFit="1"/>
      <protection hidden="1"/>
    </xf>
    <xf numFmtId="0" fontId="1" fillId="0" borderId="29"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0" fillId="0" borderId="9" xfId="0" applyBorder="1" applyAlignment="1" applyProtection="1">
      <alignment vertical="center"/>
      <protection hidden="1"/>
    </xf>
    <xf numFmtId="0" fontId="0" fillId="0" borderId="20" xfId="0" applyBorder="1" applyAlignment="1" applyProtection="1">
      <alignment vertical="center"/>
      <protection hidden="1"/>
    </xf>
    <xf numFmtId="0" fontId="0" fillId="0" borderId="42"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37" xfId="0" applyFill="1" applyBorder="1" applyAlignment="1" applyProtection="1">
      <alignment vertical="center"/>
      <protection hidden="1"/>
    </xf>
    <xf numFmtId="0" fontId="0" fillId="0" borderId="50" xfId="0" applyFill="1" applyBorder="1" applyAlignment="1" applyProtection="1">
      <alignment vertical="center"/>
      <protection hidden="1"/>
    </xf>
    <xf numFmtId="0" fontId="0" fillId="0" borderId="38" xfId="0" applyFill="1" applyBorder="1" applyAlignment="1" applyProtection="1">
      <alignment vertical="center"/>
      <protection hidden="1"/>
    </xf>
    <xf numFmtId="0" fontId="0" fillId="3" borderId="2" xfId="0"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4" xfId="0" applyBorder="1" applyAlignment="1" applyProtection="1">
      <alignment vertical="center"/>
      <protection hidden="1"/>
    </xf>
    <xf numFmtId="0" fontId="0" fillId="0" borderId="8" xfId="0" applyBorder="1" applyAlignment="1" applyProtection="1">
      <alignment vertical="center"/>
      <protection hidden="1"/>
    </xf>
    <xf numFmtId="0" fontId="1" fillId="0" borderId="2"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0" fillId="3" borderId="5" xfId="0" applyFill="1" applyBorder="1" applyAlignment="1" applyProtection="1">
      <alignment horizontal="center" vertical="center"/>
      <protection hidden="1"/>
    </xf>
    <xf numFmtId="0" fontId="0" fillId="3" borderId="0"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2" xfId="0" applyBorder="1" applyAlignment="1" applyProtection="1">
      <alignment vertical="center"/>
      <protection hidden="1"/>
    </xf>
    <xf numFmtId="0" fontId="1" fillId="0" borderId="5" xfId="0" applyFont="1" applyBorder="1" applyAlignment="1" applyProtection="1">
      <alignment horizontal="center" vertical="center"/>
      <protection hidden="1"/>
    </xf>
    <xf numFmtId="0" fontId="1" fillId="0" borderId="51" xfId="0" applyFont="1" applyBorder="1" applyAlignment="1" applyProtection="1">
      <alignment horizontal="center" vertical="center"/>
      <protection hidden="1"/>
    </xf>
    <xf numFmtId="0" fontId="1" fillId="0" borderId="26" xfId="0" applyFont="1" applyBorder="1" applyAlignment="1" applyProtection="1">
      <alignment horizontal="center" vertical="center"/>
      <protection hidden="1"/>
    </xf>
    <xf numFmtId="0" fontId="0" fillId="0" borderId="0" xfId="0" applyBorder="1" applyAlignment="1" applyProtection="1">
      <alignment vertical="center"/>
      <protection hidden="1"/>
    </xf>
    <xf numFmtId="0" fontId="0" fillId="0" borderId="6" xfId="0" applyBorder="1" applyAlignment="1" applyProtection="1">
      <alignment vertical="center"/>
      <protection hidden="1"/>
    </xf>
    <xf numFmtId="0" fontId="0" fillId="0" borderId="7" xfId="0" applyBorder="1" applyAlignment="1" applyProtection="1">
      <alignment vertical="center"/>
      <protection hidden="1"/>
    </xf>
    <xf numFmtId="0" fontId="0" fillId="0" borderId="9" xfId="0" applyBorder="1" applyAlignment="1" applyProtection="1">
      <alignment vertical="center" shrinkToFit="1"/>
      <protection hidden="1"/>
    </xf>
    <xf numFmtId="0" fontId="0" fillId="0" borderId="20" xfId="0" applyBorder="1" applyAlignment="1" applyProtection="1">
      <alignment vertical="center" shrinkToFit="1"/>
      <protection hidden="1"/>
    </xf>
    <xf numFmtId="0" fontId="0" fillId="0" borderId="1" xfId="0" applyFill="1" applyBorder="1" applyAlignment="1" applyProtection="1">
      <alignment horizontal="center" vertical="center"/>
      <protection hidden="1"/>
    </xf>
    <xf numFmtId="0" fontId="1" fillId="0" borderId="48" xfId="0" applyFont="1" applyBorder="1" applyAlignment="1" applyProtection="1">
      <alignment horizontal="center" vertical="center"/>
      <protection hidden="1"/>
    </xf>
    <xf numFmtId="0" fontId="0" fillId="0" borderId="49" xfId="0" applyBorder="1" applyAlignment="1" applyProtection="1">
      <alignment vertical="center"/>
      <protection hidden="1"/>
    </xf>
    <xf numFmtId="0" fontId="0" fillId="2" borderId="37"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0" borderId="7" xfId="0" applyFont="1" applyBorder="1" applyAlignment="1" applyProtection="1">
      <alignment horizontal="center" vertical="center"/>
      <protection hidden="1"/>
    </xf>
    <xf numFmtId="0" fontId="0" fillId="0" borderId="8" xfId="0" applyBorder="1" applyProtection="1">
      <alignment vertical="center"/>
      <protection hidden="1"/>
    </xf>
    <xf numFmtId="0" fontId="0" fillId="0" borderId="9" xfId="0" applyBorder="1" applyProtection="1">
      <alignment vertical="center"/>
      <protection hidden="1"/>
    </xf>
    <xf numFmtId="0" fontId="0" fillId="0" borderId="2" xfId="0" applyFill="1" applyBorder="1" applyAlignment="1" applyProtection="1">
      <alignment vertical="center"/>
      <protection hidden="1"/>
    </xf>
    <xf numFmtId="0" fontId="0" fillId="0" borderId="3" xfId="0" applyFill="1" applyBorder="1" applyAlignment="1" applyProtection="1">
      <alignment vertical="center"/>
      <protection hidden="1"/>
    </xf>
    <xf numFmtId="0" fontId="0" fillId="0" borderId="4" xfId="0" applyFill="1" applyBorder="1" applyAlignment="1" applyProtection="1">
      <alignment vertical="center"/>
      <protection hidden="1"/>
    </xf>
    <xf numFmtId="0" fontId="0" fillId="0" borderId="5" xfId="0" applyFill="1" applyBorder="1" applyAlignment="1" applyProtection="1">
      <alignment vertical="center"/>
      <protection hidden="1"/>
    </xf>
    <xf numFmtId="0" fontId="0" fillId="0" borderId="0" xfId="0" applyFill="1" applyBorder="1" applyAlignment="1" applyProtection="1">
      <alignment vertical="center"/>
      <protection hidden="1"/>
    </xf>
    <xf numFmtId="0" fontId="0" fillId="0" borderId="6" xfId="0" applyFill="1" applyBorder="1" applyAlignment="1" applyProtection="1">
      <alignment vertical="center"/>
      <protection hidden="1"/>
    </xf>
    <xf numFmtId="0" fontId="0" fillId="0" borderId="7" xfId="0" applyFill="1" applyBorder="1" applyAlignment="1" applyProtection="1">
      <alignment vertical="center"/>
      <protection hidden="1"/>
    </xf>
    <xf numFmtId="0" fontId="0" fillId="0" borderId="8" xfId="0" applyFill="1" applyBorder="1" applyAlignment="1" applyProtection="1">
      <alignment vertical="center"/>
      <protection hidden="1"/>
    </xf>
    <xf numFmtId="0" fontId="0" fillId="0" borderId="9" xfId="0" applyFill="1" applyBorder="1" applyAlignment="1" applyProtection="1">
      <alignment vertical="center"/>
      <protection hidden="1"/>
    </xf>
    <xf numFmtId="0" fontId="1" fillId="0" borderId="13" xfId="0" applyFont="1" applyBorder="1" applyAlignment="1" applyProtection="1">
      <alignment horizontal="center" vertical="center"/>
      <protection hidden="1"/>
    </xf>
    <xf numFmtId="0" fontId="0" fillId="0" borderId="13" xfId="0" applyBorder="1" applyAlignment="1" applyProtection="1">
      <alignment vertical="center"/>
      <protection hidden="1"/>
    </xf>
    <xf numFmtId="0" fontId="0" fillId="0" borderId="10" xfId="0" applyFill="1" applyBorder="1" applyAlignment="1" applyProtection="1">
      <alignment vertical="center"/>
      <protection hidden="1"/>
    </xf>
    <xf numFmtId="0" fontId="0" fillId="0" borderId="11" xfId="0" applyFill="1" applyBorder="1" applyAlignment="1" applyProtection="1">
      <alignment vertical="center"/>
      <protection hidden="1"/>
    </xf>
    <xf numFmtId="0" fontId="0" fillId="0" borderId="12" xfId="0" applyFill="1" applyBorder="1" applyAlignment="1" applyProtection="1">
      <alignment vertical="center"/>
      <protection hidden="1"/>
    </xf>
    <xf numFmtId="0" fontId="0" fillId="0" borderId="45" xfId="0" applyBorder="1" applyAlignment="1" applyProtection="1">
      <alignment vertical="center"/>
      <protection hidden="1"/>
    </xf>
    <xf numFmtId="0" fontId="0" fillId="0" borderId="46" xfId="0" applyBorder="1" applyAlignment="1" applyProtection="1">
      <alignment vertical="center"/>
      <protection hidden="1"/>
    </xf>
    <xf numFmtId="0" fontId="0" fillId="0" borderId="47" xfId="0" applyBorder="1" applyAlignment="1" applyProtection="1">
      <alignment vertical="center"/>
      <protection hidden="1"/>
    </xf>
    <xf numFmtId="0" fontId="0" fillId="0" borderId="8" xfId="0" applyBorder="1" applyAlignment="1" applyProtection="1">
      <alignment vertical="center" wrapText="1"/>
      <protection hidden="1"/>
    </xf>
    <xf numFmtId="0" fontId="0" fillId="0" borderId="2" xfId="0" applyBorder="1" applyAlignment="1" applyProtection="1">
      <alignment horizontal="distributed" vertical="center" justifyLastLine="1"/>
      <protection hidden="1"/>
    </xf>
    <xf numFmtId="0" fontId="0" fillId="0" borderId="3" xfId="0" applyBorder="1" applyAlignment="1" applyProtection="1">
      <alignment horizontal="distributed" vertical="center" justifyLastLine="1"/>
      <protection hidden="1"/>
    </xf>
    <xf numFmtId="0" fontId="0" fillId="0" borderId="4" xfId="0" applyBorder="1" applyAlignment="1" applyProtection="1">
      <alignment horizontal="distributed" vertical="center" justifyLastLine="1"/>
      <protection hidden="1"/>
    </xf>
    <xf numFmtId="0" fontId="0" fillId="0" borderId="7" xfId="0" applyBorder="1" applyAlignment="1" applyProtection="1">
      <alignment horizontal="distributed" vertical="center" justifyLastLine="1"/>
      <protection hidden="1"/>
    </xf>
    <xf numFmtId="0" fontId="0" fillId="0" borderId="8" xfId="0" applyBorder="1" applyAlignment="1" applyProtection="1">
      <alignment horizontal="distributed" vertical="center" justifyLastLine="1"/>
      <protection hidden="1"/>
    </xf>
    <xf numFmtId="0" fontId="0" fillId="0" borderId="9" xfId="0" applyBorder="1" applyAlignment="1" applyProtection="1">
      <alignment horizontal="distributed" vertical="center" justifyLastLine="1"/>
      <protection hidden="1"/>
    </xf>
    <xf numFmtId="0" fontId="0" fillId="0" borderId="10" xfId="0" applyBorder="1" applyAlignment="1" applyProtection="1">
      <alignment horizontal="distributed" vertical="center" justifyLastLine="1"/>
      <protection hidden="1"/>
    </xf>
    <xf numFmtId="0" fontId="0" fillId="0" borderId="11" xfId="0" applyBorder="1" applyAlignment="1" applyProtection="1">
      <alignment horizontal="distributed" vertical="center" justifyLastLine="1"/>
      <protection hidden="1"/>
    </xf>
    <xf numFmtId="0" fontId="0" fillId="0" borderId="12" xfId="0" applyBorder="1" applyAlignment="1" applyProtection="1">
      <alignment horizontal="distributed" vertical="center" justifyLastLine="1"/>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0" fillId="0" borderId="11" xfId="0" applyFont="1" applyBorder="1" applyAlignment="1" applyProtection="1">
      <alignment horizontal="center" vertical="center"/>
      <protection hidden="1"/>
    </xf>
    <xf numFmtId="0" fontId="0" fillId="0" borderId="8"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2" xfId="0" applyFill="1" applyBorder="1" applyAlignment="1" applyProtection="1">
      <alignment vertical="center" wrapText="1"/>
    </xf>
    <xf numFmtId="0" fontId="0" fillId="0" borderId="3" xfId="0" applyFill="1" applyBorder="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0" xfId="0"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0" fillId="0" borderId="8" xfId="0" applyFill="1" applyBorder="1" applyAlignment="1" applyProtection="1">
      <alignment vertical="center" wrapText="1"/>
    </xf>
    <xf numFmtId="0" fontId="0" fillId="0" borderId="9" xfId="0" applyFill="1" applyBorder="1" applyAlignment="1" applyProtection="1">
      <alignment vertical="center" wrapText="1"/>
    </xf>
    <xf numFmtId="0" fontId="0" fillId="0" borderId="1" xfId="0" applyFill="1" applyBorder="1" applyAlignment="1" applyProtection="1">
      <alignment vertical="center"/>
    </xf>
    <xf numFmtId="0" fontId="0" fillId="0" borderId="0" xfId="0" applyAlignment="1" applyProtection="1">
      <alignment horizontal="center" vertical="center"/>
      <protection hidden="1"/>
    </xf>
    <xf numFmtId="0" fontId="0" fillId="0" borderId="0" xfId="0" applyAlignment="1" applyProtection="1">
      <alignment horizontal="right" vertical="center"/>
      <protection hidden="1"/>
    </xf>
    <xf numFmtId="0" fontId="0" fillId="0" borderId="0" xfId="0" applyAlignment="1" applyProtection="1">
      <alignment vertical="center"/>
      <protection hidden="1"/>
    </xf>
    <xf numFmtId="176" fontId="0" fillId="0" borderId="10" xfId="0" applyNumberFormat="1" applyBorder="1" applyAlignment="1" applyProtection="1">
      <alignment horizontal="center" vertical="center"/>
      <protection hidden="1"/>
    </xf>
    <xf numFmtId="176" fontId="0" fillId="0" borderId="11" xfId="0" applyNumberFormat="1" applyBorder="1" applyAlignment="1" applyProtection="1">
      <alignment horizontal="center" vertical="center"/>
      <protection hidden="1"/>
    </xf>
    <xf numFmtId="176" fontId="0" fillId="0" borderId="12" xfId="0" applyNumberFormat="1" applyBorder="1" applyAlignment="1" applyProtection="1">
      <alignment horizontal="center" vertical="center"/>
      <protection hidden="1"/>
    </xf>
    <xf numFmtId="0" fontId="0" fillId="2" borderId="1" xfId="0" applyFill="1" applyBorder="1" applyAlignment="1" applyProtection="1">
      <alignment vertical="center" wrapText="1"/>
      <protection locked="0"/>
    </xf>
    <xf numFmtId="0" fontId="0" fillId="0" borderId="10" xfId="0"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12" xfId="0" applyBorder="1" applyAlignment="1" applyProtection="1">
      <alignment vertical="center" wrapText="1"/>
      <protection hidden="1"/>
    </xf>
    <xf numFmtId="0" fontId="0" fillId="0" borderId="1" xfId="0" applyFill="1" applyBorder="1" applyAlignment="1" applyProtection="1">
      <alignment horizontal="center" vertical="center"/>
    </xf>
    <xf numFmtId="0" fontId="3" fillId="0" borderId="0" xfId="0" applyFont="1" applyAlignment="1" applyProtection="1">
      <alignment horizontal="center" vertical="center"/>
      <protection hidden="1"/>
    </xf>
    <xf numFmtId="0" fontId="1" fillId="0" borderId="2" xfId="0" applyFont="1" applyBorder="1" applyAlignment="1" applyProtection="1">
      <alignment horizontal="distributed" vertical="center" justifyLastLine="1"/>
      <protection hidden="1"/>
    </xf>
    <xf numFmtId="0" fontId="1" fillId="0" borderId="3" xfId="0" applyFont="1" applyBorder="1" applyAlignment="1" applyProtection="1">
      <alignment horizontal="distributed" vertical="center" justifyLastLine="1"/>
      <protection hidden="1"/>
    </xf>
    <xf numFmtId="0" fontId="1" fillId="0" borderId="4" xfId="0" applyFont="1" applyBorder="1" applyAlignment="1" applyProtection="1">
      <alignment horizontal="distributed" vertical="center" justifyLastLine="1"/>
      <protection hidden="1"/>
    </xf>
    <xf numFmtId="0" fontId="1" fillId="0" borderId="7" xfId="0" applyFont="1" applyBorder="1" applyAlignment="1" applyProtection="1">
      <alignment horizontal="distributed" vertical="center" justifyLastLine="1"/>
      <protection hidden="1"/>
    </xf>
    <xf numFmtId="0" fontId="1" fillId="0" borderId="8" xfId="0" applyFont="1" applyBorder="1" applyAlignment="1" applyProtection="1">
      <alignment horizontal="distributed" vertical="center" justifyLastLine="1"/>
      <protection hidden="1"/>
    </xf>
    <xf numFmtId="0" fontId="1" fillId="0" borderId="9" xfId="0" applyFont="1" applyBorder="1" applyAlignment="1" applyProtection="1">
      <alignment horizontal="distributed" vertical="center" justifyLastLine="1"/>
      <protection hidden="1"/>
    </xf>
    <xf numFmtId="0" fontId="1" fillId="0" borderId="1" xfId="0" applyFont="1" applyBorder="1" applyAlignment="1" applyProtection="1">
      <alignment horizontal="distributed" vertical="center" justifyLastLine="1"/>
      <protection hidden="1"/>
    </xf>
    <xf numFmtId="0" fontId="1" fillId="0" borderId="8" xfId="0" applyFont="1" applyBorder="1" applyAlignment="1" applyProtection="1">
      <alignment vertical="center"/>
      <protection hidden="1"/>
    </xf>
    <xf numFmtId="0" fontId="0" fillId="0" borderId="3" xfId="0" applyBorder="1" applyAlignment="1" applyProtection="1">
      <alignment vertical="center" wrapText="1"/>
      <protection hidden="1"/>
    </xf>
    <xf numFmtId="0" fontId="0" fillId="0" borderId="0" xfId="0" applyBorder="1" applyAlignment="1" applyProtection="1">
      <alignment vertical="center" wrapText="1"/>
      <protection hidden="1"/>
    </xf>
    <xf numFmtId="38" fontId="9" fillId="0" borderId="3" xfId="0" applyNumberFormat="1" applyFont="1" applyBorder="1" applyAlignment="1" applyProtection="1">
      <alignment vertical="center"/>
      <protection hidden="1"/>
    </xf>
    <xf numFmtId="38" fontId="9" fillId="0" borderId="0" xfId="0" applyNumberFormat="1" applyFont="1" applyBorder="1" applyAlignment="1" applyProtection="1">
      <alignment vertical="center"/>
      <protection hidden="1"/>
    </xf>
    <xf numFmtId="38" fontId="9" fillId="0" borderId="8" xfId="0" applyNumberFormat="1" applyFont="1" applyBorder="1" applyAlignment="1" applyProtection="1">
      <alignment vertical="center"/>
      <protection hidden="1"/>
    </xf>
    <xf numFmtId="0" fontId="1" fillId="0" borderId="4"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9"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0" fontId="0" fillId="0" borderId="0" xfId="0" applyProtection="1">
      <alignment vertical="center"/>
      <protection hidden="1"/>
    </xf>
    <xf numFmtId="0" fontId="0" fillId="0" borderId="6" xfId="0" applyBorder="1" applyProtection="1">
      <alignment vertical="center"/>
      <protection hidden="1"/>
    </xf>
    <xf numFmtId="0" fontId="0" fillId="0" borderId="5" xfId="0" applyBorder="1" applyProtection="1">
      <alignment vertical="center"/>
      <protection hidden="1"/>
    </xf>
    <xf numFmtId="0" fontId="0" fillId="0" borderId="7" xfId="0" applyBorder="1" applyProtection="1">
      <alignment vertical="center"/>
      <protection hidden="1"/>
    </xf>
    <xf numFmtId="0" fontId="7" fillId="0" borderId="1" xfId="0" applyFont="1" applyBorder="1" applyAlignment="1" applyProtection="1">
      <alignment horizontal="center" vertical="center"/>
      <protection hidden="1"/>
    </xf>
    <xf numFmtId="0" fontId="0" fillId="0" borderId="3" xfId="0" applyBorder="1" applyProtection="1">
      <alignment vertical="center"/>
      <protection hidden="1"/>
    </xf>
    <xf numFmtId="0" fontId="7" fillId="0" borderId="3"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 fillId="0" borderId="0" xfId="0" applyFont="1" applyBorder="1" applyAlignment="1" applyProtection="1">
      <alignment horizontal="distributed" vertical="center" justifyLastLine="1"/>
      <protection hidden="1"/>
    </xf>
    <xf numFmtId="38" fontId="1" fillId="0" borderId="3" xfId="0" applyNumberFormat="1" applyFont="1" applyBorder="1" applyAlignment="1" applyProtection="1">
      <alignment horizontal="center" vertical="center"/>
      <protection hidden="1"/>
    </xf>
    <xf numFmtId="38" fontId="1" fillId="0" borderId="0" xfId="0" applyNumberFormat="1" applyFont="1" applyBorder="1" applyAlignment="1" applyProtection="1">
      <alignment horizontal="center" vertical="center"/>
      <protection hidden="1"/>
    </xf>
    <xf numFmtId="38" fontId="1" fillId="0" borderId="8" xfId="0" applyNumberFormat="1" applyFont="1" applyBorder="1" applyAlignment="1" applyProtection="1">
      <alignment horizontal="center" vertical="center"/>
      <protection hidden="1"/>
    </xf>
    <xf numFmtId="0" fontId="1" fillId="0" borderId="1" xfId="0" applyFont="1" applyBorder="1" applyAlignment="1" applyProtection="1">
      <alignment vertical="center" wrapText="1"/>
      <protection hidden="1"/>
    </xf>
    <xf numFmtId="0" fontId="1" fillId="0" borderId="52" xfId="0" applyFont="1" applyFill="1" applyBorder="1" applyAlignment="1" applyProtection="1">
      <alignment horizontal="center" vertical="center"/>
      <protection hidden="1"/>
    </xf>
    <xf numFmtId="0" fontId="1" fillId="0" borderId="53"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hidden="1"/>
    </xf>
    <xf numFmtId="0" fontId="1" fillId="0" borderId="55"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1" fillId="0" borderId="12" xfId="0" applyFont="1" applyFill="1" applyBorder="1" applyAlignment="1" applyProtection="1">
      <alignment vertical="center"/>
      <protection hidden="1"/>
    </xf>
    <xf numFmtId="0" fontId="1" fillId="2" borderId="0" xfId="0" applyFont="1" applyFill="1" applyBorder="1" applyAlignment="1" applyProtection="1">
      <alignment horizontal="center" vertical="center" justifyLastLine="1"/>
      <protection locked="0"/>
    </xf>
    <xf numFmtId="0" fontId="1" fillId="2" borderId="8" xfId="0" applyFont="1" applyFill="1" applyBorder="1" applyAlignment="1" applyProtection="1">
      <alignment horizontal="center" vertical="center" justifyLastLine="1"/>
      <protection locked="0"/>
    </xf>
    <xf numFmtId="0" fontId="1" fillId="0" borderId="11" xfId="0" applyFont="1" applyBorder="1" applyAlignment="1" applyProtection="1">
      <alignment horizontal="left" vertical="center"/>
      <protection hidden="1"/>
    </xf>
    <xf numFmtId="0" fontId="1" fillId="0" borderId="12" xfId="0" applyFont="1" applyBorder="1" applyAlignment="1" applyProtection="1">
      <alignment horizontal="left" vertical="center"/>
      <protection hidden="1"/>
    </xf>
    <xf numFmtId="0" fontId="1" fillId="0" borderId="12" xfId="0" applyFont="1" applyBorder="1" applyAlignment="1" applyProtection="1">
      <alignment vertical="center"/>
      <protection hidden="1"/>
    </xf>
    <xf numFmtId="0" fontId="1" fillId="0" borderId="1" xfId="0" applyFont="1" applyBorder="1" applyAlignment="1" applyProtection="1">
      <alignment vertical="center"/>
      <protection hidden="1"/>
    </xf>
    <xf numFmtId="0" fontId="1" fillId="0" borderId="23" xfId="0" applyFont="1" applyBorder="1" applyAlignment="1" applyProtection="1">
      <alignment horizontal="left" vertical="center"/>
      <protection hidden="1"/>
    </xf>
    <xf numFmtId="0" fontId="1" fillId="0" borderId="24" xfId="0" applyFont="1" applyBorder="1" applyAlignment="1" applyProtection="1">
      <alignment horizontal="left" vertical="center"/>
      <protection hidden="1"/>
    </xf>
    <xf numFmtId="0" fontId="1" fillId="0" borderId="45" xfId="0" applyFont="1" applyBorder="1" applyAlignment="1" applyProtection="1">
      <alignment horizontal="center" vertical="center"/>
      <protection hidden="1"/>
    </xf>
    <xf numFmtId="0" fontId="1" fillId="0" borderId="46" xfId="0" applyFont="1" applyBorder="1" applyAlignment="1" applyProtection="1">
      <alignment horizontal="center" vertical="center"/>
      <protection hidden="1"/>
    </xf>
    <xf numFmtId="0" fontId="1" fillId="0" borderId="47" xfId="0" applyFont="1" applyBorder="1" applyAlignment="1" applyProtection="1">
      <alignment horizontal="center" vertical="center"/>
      <protection hidden="1"/>
    </xf>
    <xf numFmtId="0" fontId="1" fillId="0" borderId="0" xfId="0" applyFont="1" applyBorder="1" applyAlignment="1" applyProtection="1">
      <alignment vertical="center"/>
      <protection hidden="1"/>
    </xf>
    <xf numFmtId="0" fontId="1" fillId="2" borderId="37"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38" xfId="0" applyFont="1" applyFill="1" applyBorder="1" applyAlignment="1" applyProtection="1">
      <alignment horizontal="center" vertical="center"/>
      <protection locked="0"/>
    </xf>
    <xf numFmtId="0" fontId="0" fillId="0" borderId="20" xfId="0" applyFont="1" applyBorder="1" applyAlignment="1" applyProtection="1">
      <alignment horizontal="center" vertical="center"/>
      <protection hidden="1"/>
    </xf>
    <xf numFmtId="0" fontId="1" fillId="0" borderId="3"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6" xfId="0" applyFont="1" applyBorder="1" applyAlignment="1" applyProtection="1">
      <alignment vertical="center"/>
      <protection hidden="1"/>
    </xf>
    <xf numFmtId="0" fontId="1" fillId="0" borderId="9" xfId="0" applyFont="1" applyBorder="1" applyAlignment="1" applyProtection="1">
      <alignment vertical="center"/>
      <protection hidden="1"/>
    </xf>
    <xf numFmtId="0" fontId="1" fillId="0" borderId="13" xfId="0" applyFont="1" applyBorder="1" applyAlignment="1" applyProtection="1">
      <alignment vertical="center"/>
      <protection hidden="1"/>
    </xf>
    <xf numFmtId="0" fontId="1" fillId="0" borderId="1" xfId="0" applyFont="1" applyFill="1" applyBorder="1" applyAlignment="1" applyProtection="1">
      <alignment vertical="center" wrapText="1"/>
      <protection hidden="1"/>
    </xf>
    <xf numFmtId="0" fontId="3" fillId="0" borderId="8" xfId="0" applyFont="1" applyFill="1" applyBorder="1" applyAlignment="1" applyProtection="1">
      <alignment horizontal="center" vertical="center"/>
      <protection hidden="1"/>
    </xf>
  </cellXfs>
  <cellStyles count="1">
    <cellStyle name="標準" xfId="0" builtinId="0"/>
  </cellStyles>
  <dxfs count="0"/>
  <tableStyles count="0" defaultTableStyle="TableStyleMedium9" defaultPivotStyle="PivotStyleLight16"/>
  <colors>
    <mruColors>
      <color rgb="FFFF99CC"/>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76200</xdr:colOff>
      <xdr:row>0</xdr:row>
      <xdr:rowOff>133350</xdr:rowOff>
    </xdr:from>
    <xdr:to>
      <xdr:col>35</xdr:col>
      <xdr:colOff>180975</xdr:colOff>
      <xdr:row>2</xdr:row>
      <xdr:rowOff>523875</xdr:rowOff>
    </xdr:to>
    <xdr:sp macro="" textlink="">
      <xdr:nvSpPr>
        <xdr:cNvPr id="2" name="テキスト ボックス 1"/>
        <xdr:cNvSpPr txBox="1"/>
      </xdr:nvSpPr>
      <xdr:spPr>
        <a:xfrm>
          <a:off x="2171700" y="133350"/>
          <a:ext cx="47910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0</xdr:colOff>
      <xdr:row>18</xdr:row>
      <xdr:rowOff>104775</xdr:rowOff>
    </xdr:from>
    <xdr:to>
      <xdr:col>65</xdr:col>
      <xdr:colOff>47625</xdr:colOff>
      <xdr:row>23</xdr:row>
      <xdr:rowOff>200025</xdr:rowOff>
    </xdr:to>
    <xdr:grpSp>
      <xdr:nvGrpSpPr>
        <xdr:cNvPr id="3" name="グループ化 2"/>
        <xdr:cNvGrpSpPr/>
      </xdr:nvGrpSpPr>
      <xdr:grpSpPr>
        <a:xfrm>
          <a:off x="10020300" y="4867275"/>
          <a:ext cx="2524125" cy="1285875"/>
          <a:chOff x="9896475" y="4848225"/>
          <a:chExt cx="2524125" cy="1285875"/>
        </a:xfrm>
      </xdr:grpSpPr>
      <xdr:sp macro="" textlink="">
        <xdr:nvSpPr>
          <xdr:cNvPr id="4" name="角丸四角形 3"/>
          <xdr:cNvSpPr/>
        </xdr:nvSpPr>
        <xdr:spPr>
          <a:xfrm>
            <a:off x="10525125" y="5334000"/>
            <a:ext cx="1895475" cy="800100"/>
          </a:xfrm>
          <a:prstGeom prst="roundRect">
            <a:avLst/>
          </a:prstGeom>
          <a:blipFill>
            <a:blip xmlns:r="http://schemas.openxmlformats.org/officeDocument/2006/relationships" r:embed="rId1" cstate="print"/>
            <a:tile tx="0" ty="0" sx="100000" sy="100000" flip="none" algn="tl"/>
          </a:blip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rPr>
              <a:t>期間延長が発生しない場合は記入不要です。</a:t>
            </a:r>
          </a:p>
        </xdr:txBody>
      </xdr:sp>
      <xdr:cxnSp macro="">
        <xdr:nvCxnSpPr>
          <xdr:cNvPr id="5" name="直線矢印コネクタ 4"/>
          <xdr:cNvCxnSpPr>
            <a:stCxn id="4" idx="1"/>
          </xdr:cNvCxnSpPr>
        </xdr:nvCxnSpPr>
        <xdr:spPr>
          <a:xfrm flipH="1" flipV="1">
            <a:off x="9896475" y="4848225"/>
            <a:ext cx="628650" cy="8858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fPrintsWithSheet="0"/>
  </xdr:twoCellAnchor>
  <xdr:twoCellAnchor>
    <xdr:from>
      <xdr:col>52</xdr:col>
      <xdr:colOff>9525</xdr:colOff>
      <xdr:row>23</xdr:row>
      <xdr:rowOff>114300</xdr:rowOff>
    </xdr:from>
    <xdr:to>
      <xdr:col>65</xdr:col>
      <xdr:colOff>47625</xdr:colOff>
      <xdr:row>27</xdr:row>
      <xdr:rowOff>95250</xdr:rowOff>
    </xdr:to>
    <xdr:grpSp>
      <xdr:nvGrpSpPr>
        <xdr:cNvPr id="6" name="グループ化 5"/>
        <xdr:cNvGrpSpPr/>
      </xdr:nvGrpSpPr>
      <xdr:grpSpPr>
        <a:xfrm>
          <a:off x="10029825" y="6067425"/>
          <a:ext cx="2514600" cy="981075"/>
          <a:chOff x="10077450" y="5362575"/>
          <a:chExt cx="2514600" cy="981075"/>
        </a:xfrm>
      </xdr:grpSpPr>
      <xdr:sp macro="" textlink="">
        <xdr:nvSpPr>
          <xdr:cNvPr id="7" name="角丸四角形 6"/>
          <xdr:cNvSpPr/>
        </xdr:nvSpPr>
        <xdr:spPr>
          <a:xfrm>
            <a:off x="10696575" y="5543550"/>
            <a:ext cx="1895475" cy="800100"/>
          </a:xfrm>
          <a:prstGeom prst="roundRect">
            <a:avLst/>
          </a:prstGeom>
          <a:blipFill dpi="0" rotWithShape="1">
            <a:blip xmlns:r="http://schemas.openxmlformats.org/officeDocument/2006/relationships" r:embed="rId1" cstate="print"/>
            <a:srcRect/>
            <a:tile tx="0" ty="0" sx="100000" sy="100000" flip="none" algn="tl"/>
          </a:blip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症例追加が発生しない場合は記入不要です。</a:t>
            </a:r>
          </a:p>
        </xdr:txBody>
      </xdr:sp>
      <xdr:cxnSp macro="">
        <xdr:nvCxnSpPr>
          <xdr:cNvPr id="8" name="直線矢印コネクタ 7"/>
          <xdr:cNvCxnSpPr>
            <a:stCxn id="7" idx="1"/>
          </xdr:cNvCxnSpPr>
        </xdr:nvCxnSpPr>
        <xdr:spPr>
          <a:xfrm flipH="1" flipV="1">
            <a:off x="10077450" y="5362575"/>
            <a:ext cx="619125" cy="5810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fPrintsWithSheet="0"/>
  </xdr:twoCellAnchor>
  <xdr:twoCellAnchor>
    <xdr:from>
      <xdr:col>51</xdr:col>
      <xdr:colOff>66675</xdr:colOff>
      <xdr:row>26</xdr:row>
      <xdr:rowOff>0</xdr:rowOff>
    </xdr:from>
    <xdr:to>
      <xdr:col>65</xdr:col>
      <xdr:colOff>47625</xdr:colOff>
      <xdr:row>33</xdr:row>
      <xdr:rowOff>142875</xdr:rowOff>
    </xdr:to>
    <xdr:grpSp>
      <xdr:nvGrpSpPr>
        <xdr:cNvPr id="9" name="グループ化 8"/>
        <xdr:cNvGrpSpPr/>
      </xdr:nvGrpSpPr>
      <xdr:grpSpPr>
        <a:xfrm>
          <a:off x="9896475" y="6667500"/>
          <a:ext cx="2647950" cy="1524000"/>
          <a:chOff x="10020300" y="5162550"/>
          <a:chExt cx="2647950" cy="1457325"/>
        </a:xfrm>
      </xdr:grpSpPr>
      <xdr:sp macro="" textlink="">
        <xdr:nvSpPr>
          <xdr:cNvPr id="10" name="角丸四角形 9"/>
          <xdr:cNvSpPr/>
        </xdr:nvSpPr>
        <xdr:spPr>
          <a:xfrm>
            <a:off x="10772775" y="5819775"/>
            <a:ext cx="1895475" cy="800100"/>
          </a:xfrm>
          <a:prstGeom prst="roundRect">
            <a:avLst/>
          </a:prstGeom>
          <a:blipFill>
            <a:blip xmlns:r="http://schemas.openxmlformats.org/officeDocument/2006/relationships" r:embed="rId1" cstate="print"/>
            <a:tile tx="0" ty="0" sx="100000" sy="100000" flip="none" algn="tl"/>
          </a:blip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期間延長・症例追加以外の理由による変更が発生する場合のみ記入してください。</a:t>
            </a:r>
          </a:p>
        </xdr:txBody>
      </xdr:sp>
      <xdr:cxnSp macro="">
        <xdr:nvCxnSpPr>
          <xdr:cNvPr id="11" name="直線矢印コネクタ 10"/>
          <xdr:cNvCxnSpPr/>
        </xdr:nvCxnSpPr>
        <xdr:spPr>
          <a:xfrm flipH="1" flipV="1">
            <a:off x="10020300" y="5162550"/>
            <a:ext cx="752475" cy="10572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0</xdr:row>
      <xdr:rowOff>66675</xdr:rowOff>
    </xdr:from>
    <xdr:to>
      <xdr:col>27</xdr:col>
      <xdr:colOff>152400</xdr:colOff>
      <xdr:row>3</xdr:row>
      <xdr:rowOff>171450</xdr:rowOff>
    </xdr:to>
    <xdr:sp macro="" textlink="">
      <xdr:nvSpPr>
        <xdr:cNvPr id="6" name="テキスト ボックス 5"/>
        <xdr:cNvSpPr txBox="1"/>
      </xdr:nvSpPr>
      <xdr:spPr>
        <a:xfrm>
          <a:off x="600075" y="66675"/>
          <a:ext cx="4695825" cy="6572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171450</xdr:colOff>
      <xdr:row>4</xdr:row>
      <xdr:rowOff>76200</xdr:rowOff>
    </xdr:from>
    <xdr:to>
      <xdr:col>64</xdr:col>
      <xdr:colOff>19050</xdr:colOff>
      <xdr:row>12</xdr:row>
      <xdr:rowOff>9525</xdr:rowOff>
    </xdr:to>
    <xdr:sp macro="" textlink="">
      <xdr:nvSpPr>
        <xdr:cNvPr id="3" name="下矢印吹き出し 2"/>
        <xdr:cNvSpPr/>
      </xdr:nvSpPr>
      <xdr:spPr>
        <a:xfrm>
          <a:off x="10077450" y="819150"/>
          <a:ext cx="2133600" cy="1847850"/>
        </a:xfrm>
        <a:prstGeom prst="downArrowCallout">
          <a:avLst>
            <a:gd name="adj1" fmla="val 17783"/>
            <a:gd name="adj2" fmla="val 18299"/>
            <a:gd name="adj3" fmla="val 25000"/>
            <a:gd name="adj4" fmla="val 64977"/>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→「軽症」の場合は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fPrintsWithSheet="0"/>
  </xdr:twoCellAnchor>
  <xdr:twoCellAnchor>
    <xdr:from>
      <xdr:col>63</xdr:col>
      <xdr:colOff>38100</xdr:colOff>
      <xdr:row>27</xdr:row>
      <xdr:rowOff>104775</xdr:rowOff>
    </xdr:from>
    <xdr:to>
      <xdr:col>64</xdr:col>
      <xdr:colOff>95250</xdr:colOff>
      <xdr:row>33</xdr:row>
      <xdr:rowOff>184150</xdr:rowOff>
    </xdr:to>
    <xdr:sp macro="" textlink="">
      <xdr:nvSpPr>
        <xdr:cNvPr id="4" name="右中かっこ 3"/>
        <xdr:cNvSpPr/>
      </xdr:nvSpPr>
      <xdr:spPr>
        <a:xfrm>
          <a:off x="12039600" y="6334125"/>
          <a:ext cx="247650" cy="150812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fPrintsWithSheet="0"/>
  </xdr:twoCellAnchor>
  <xdr:twoCellAnchor>
    <xdr:from>
      <xdr:col>65</xdr:col>
      <xdr:colOff>0</xdr:colOff>
      <xdr:row>28</xdr:row>
      <xdr:rowOff>179917</xdr:rowOff>
    </xdr:from>
    <xdr:to>
      <xdr:col>81</xdr:col>
      <xdr:colOff>93134</xdr:colOff>
      <xdr:row>32</xdr:row>
      <xdr:rowOff>118534</xdr:rowOff>
    </xdr:to>
    <xdr:sp macro="" textlink="">
      <xdr:nvSpPr>
        <xdr:cNvPr id="5" name="テキスト ボックス 4"/>
        <xdr:cNvSpPr txBox="1"/>
      </xdr:nvSpPr>
      <xdr:spPr>
        <a:xfrm>
          <a:off x="12382500" y="6762750"/>
          <a:ext cx="2188634" cy="91228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こちらについては、「経費</a:t>
          </a:r>
          <a:r>
            <a:rPr kumimoji="1" lang="en-US" altLang="ja-JP" sz="1100"/>
            <a:t>2A</a:t>
          </a:r>
          <a:r>
            <a:rPr kumimoji="1" lang="ja-JP" altLang="en-US" sz="1100"/>
            <a:t>別紙」に当該ポイント数の算出根拠を</a:t>
          </a:r>
          <a:endParaRPr kumimoji="1" lang="en-US" altLang="ja-JP" sz="1100"/>
        </a:p>
        <a:p>
          <a:r>
            <a:rPr kumimoji="1" lang="ja-JP" altLang="en-US" sz="1100"/>
            <a:t>なるべく具体的に記載してください。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130969</xdr:colOff>
      <xdr:row>0</xdr:row>
      <xdr:rowOff>71438</xdr:rowOff>
    </xdr:from>
    <xdr:to>
      <xdr:col>37</xdr:col>
      <xdr:colOff>45244</xdr:colOff>
      <xdr:row>2</xdr:row>
      <xdr:rowOff>652463</xdr:rowOff>
    </xdr:to>
    <xdr:sp macro="" textlink="">
      <xdr:nvSpPr>
        <xdr:cNvPr id="2" name="テキスト ボックス 1"/>
        <xdr:cNvSpPr txBox="1"/>
      </xdr:nvSpPr>
      <xdr:spPr>
        <a:xfrm>
          <a:off x="2416969" y="71438"/>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66675</xdr:colOff>
      <xdr:row>0</xdr:row>
      <xdr:rowOff>28575</xdr:rowOff>
    </xdr:from>
    <xdr:to>
      <xdr:col>27</xdr:col>
      <xdr:colOff>171450</xdr:colOff>
      <xdr:row>4</xdr:row>
      <xdr:rowOff>57150</xdr:rowOff>
    </xdr:to>
    <xdr:sp macro="" textlink="">
      <xdr:nvSpPr>
        <xdr:cNvPr id="2" name="テキスト ボックス 1"/>
        <xdr:cNvSpPr txBox="1"/>
      </xdr:nvSpPr>
      <xdr:spPr>
        <a:xfrm>
          <a:off x="638175" y="28575"/>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76200</xdr:colOff>
      <xdr:row>3</xdr:row>
      <xdr:rowOff>180975</xdr:rowOff>
    </xdr:from>
    <xdr:to>
      <xdr:col>68</xdr:col>
      <xdr:colOff>114300</xdr:colOff>
      <xdr:row>11</xdr:row>
      <xdr:rowOff>409575</xdr:rowOff>
    </xdr:to>
    <xdr:sp macro="" textlink="">
      <xdr:nvSpPr>
        <xdr:cNvPr id="3" name="下矢印吹き出し 2"/>
        <xdr:cNvSpPr/>
      </xdr:nvSpPr>
      <xdr:spPr>
        <a:xfrm>
          <a:off x="9982200" y="733425"/>
          <a:ext cx="2133600" cy="1847850"/>
        </a:xfrm>
        <a:prstGeom prst="downArrowCallout">
          <a:avLst>
            <a:gd name="adj1" fmla="val 16753"/>
            <a:gd name="adj2" fmla="val 19330"/>
            <a:gd name="adj3" fmla="val 25000"/>
            <a:gd name="adj4" fmla="val 64977"/>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→「内服」の場合は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M168"/>
  <sheetViews>
    <sheetView showGridLines="0" tabSelected="1" view="pageBreakPreview" topLeftCell="A43" zoomScaleNormal="100" zoomScaleSheetLayoutView="100" workbookViewId="0">
      <selection activeCell="Z50" sqref="Z50:AA50"/>
    </sheetView>
  </sheetViews>
  <sheetFormatPr defaultRowHeight="18.75"/>
  <cols>
    <col min="1" max="15" width="2.5" style="111" customWidth="1"/>
    <col min="16" max="17" width="2.875" style="111" customWidth="1"/>
    <col min="18" max="18" width="2.5" style="111" customWidth="1"/>
    <col min="19" max="21" width="2.75" style="111" customWidth="1"/>
    <col min="22" max="99" width="2.5" style="111" customWidth="1"/>
    <col min="100" max="16384" width="9" style="111"/>
  </cols>
  <sheetData>
    <row r="1" spans="1:65" s="57" customFormat="1" ht="15" customHeight="1">
      <c r="A1" s="56" t="s">
        <v>0</v>
      </c>
      <c r="AM1" s="152" t="s">
        <v>1</v>
      </c>
      <c r="AN1" s="152"/>
      <c r="AO1" s="152"/>
      <c r="AP1" s="152"/>
      <c r="AQ1" s="152"/>
      <c r="AR1" s="153"/>
      <c r="AS1" s="153"/>
      <c r="AT1" s="153"/>
      <c r="AU1" s="153"/>
      <c r="AV1" s="153"/>
      <c r="AW1" s="153"/>
      <c r="AX1" s="153"/>
      <c r="AY1" s="153"/>
    </row>
    <row r="2" spans="1:65" s="57" customFormat="1" ht="15" customHeight="1">
      <c r="AM2" s="152" t="s">
        <v>2</v>
      </c>
      <c r="AN2" s="152"/>
      <c r="AO2" s="152"/>
      <c r="AP2" s="152"/>
      <c r="AQ2" s="152"/>
      <c r="AR2" s="152" t="s">
        <v>3</v>
      </c>
      <c r="AS2" s="152"/>
      <c r="AT2" s="152"/>
      <c r="AU2" s="152"/>
      <c r="AV2" s="152"/>
      <c r="AW2" s="152"/>
      <c r="AX2" s="152"/>
      <c r="AY2" s="152"/>
    </row>
    <row r="3" spans="1:65" s="57" customFormat="1" ht="56.25" customHeight="1"/>
    <row r="4" spans="1:65" s="57" customFormat="1" ht="15" customHeight="1">
      <c r="AB4" s="154" t="s">
        <v>4</v>
      </c>
      <c r="AC4" s="154"/>
      <c r="AD4" s="154"/>
      <c r="AE4" s="150"/>
      <c r="AF4" s="150"/>
      <c r="AG4" s="150"/>
      <c r="AH4" s="150"/>
      <c r="AI4" s="58" t="s">
        <v>5</v>
      </c>
      <c r="AJ4" s="154" t="s">
        <v>293</v>
      </c>
      <c r="AK4" s="154"/>
      <c r="AL4" s="154"/>
      <c r="AM4" s="150"/>
      <c r="AN4" s="150"/>
      <c r="AO4" s="150"/>
      <c r="AP4" s="155" t="s">
        <v>6</v>
      </c>
      <c r="AQ4" s="155"/>
      <c r="AR4" s="150"/>
      <c r="AS4" s="150"/>
      <c r="AT4" s="150"/>
      <c r="AU4" s="58" t="s">
        <v>7</v>
      </c>
      <c r="AV4" s="150"/>
      <c r="AW4" s="150"/>
      <c r="AX4" s="150"/>
      <c r="AY4" s="58" t="s">
        <v>8</v>
      </c>
    </row>
    <row r="5" spans="1:65" s="57" customFormat="1" ht="45" customHeight="1"/>
    <row r="6" spans="1:65" s="57" customFormat="1" ht="18.75" customHeight="1">
      <c r="L6" s="151" t="s">
        <v>9</v>
      </c>
      <c r="M6" s="151"/>
      <c r="N6" s="151"/>
      <c r="O6" s="151"/>
      <c r="P6" s="151"/>
      <c r="Q6" s="151"/>
      <c r="R6" s="151"/>
      <c r="S6" s="151"/>
      <c r="T6" s="59" t="s">
        <v>10</v>
      </c>
      <c r="U6" s="151" t="str">
        <f>IF(BI11="","□",CHOOSE(BI11,"■","□","□","■","■","□","■"))</f>
        <v>□</v>
      </c>
      <c r="V6" s="151"/>
      <c r="W6" s="151" t="s">
        <v>11</v>
      </c>
      <c r="X6" s="151"/>
      <c r="Y6" s="151"/>
      <c r="Z6" s="151"/>
      <c r="AA6" s="151"/>
      <c r="AB6" s="151" t="str">
        <f>IF(BI11="","□",CHOOSE(BI11,"□","■","□","■","□","■","■"))</f>
        <v>□</v>
      </c>
      <c r="AC6" s="151"/>
      <c r="AD6" s="151" t="s">
        <v>12</v>
      </c>
      <c r="AE6" s="151"/>
      <c r="AF6" s="151"/>
      <c r="AG6" s="151"/>
      <c r="AH6" s="151"/>
      <c r="AI6" s="151" t="str">
        <f>IF(BI11="","□",CHOOSE(BI11,"□","□","■","□","■","■","■"))</f>
        <v>□</v>
      </c>
      <c r="AJ6" s="151"/>
      <c r="AK6" s="151" t="s">
        <v>13</v>
      </c>
      <c r="AL6" s="151"/>
      <c r="AM6" s="151"/>
      <c r="AN6" s="151"/>
      <c r="AO6" s="60" t="s">
        <v>14</v>
      </c>
      <c r="BC6" s="152" t="s">
        <v>15</v>
      </c>
      <c r="BD6" s="152"/>
      <c r="BE6" s="152"/>
      <c r="BF6" s="152"/>
      <c r="BG6" s="152"/>
      <c r="BH6" s="152"/>
      <c r="BI6" s="152"/>
      <c r="BJ6" s="152"/>
      <c r="BK6" s="152"/>
      <c r="BL6" s="152"/>
      <c r="BM6" s="152"/>
    </row>
    <row r="7" spans="1:65" s="57" customFormat="1" ht="11.25" customHeight="1">
      <c r="L7" s="61"/>
      <c r="M7" s="61"/>
      <c r="N7" s="61"/>
      <c r="O7" s="61"/>
      <c r="P7" s="61"/>
      <c r="Q7" s="61"/>
      <c r="R7" s="61"/>
      <c r="S7" s="61"/>
      <c r="T7" s="62"/>
      <c r="U7" s="61"/>
      <c r="V7" s="61"/>
      <c r="W7" s="61"/>
      <c r="X7" s="61"/>
      <c r="Y7" s="61"/>
      <c r="Z7" s="61"/>
      <c r="AA7" s="61"/>
      <c r="AB7" s="61"/>
      <c r="AC7" s="61"/>
      <c r="AD7" s="61"/>
      <c r="AE7" s="61"/>
      <c r="AF7" s="61"/>
      <c r="AG7" s="61"/>
      <c r="AH7" s="61"/>
      <c r="AI7" s="61"/>
      <c r="AJ7" s="61"/>
      <c r="AK7" s="61"/>
      <c r="AL7" s="61"/>
      <c r="AM7" s="61"/>
      <c r="AN7" s="61"/>
      <c r="AO7" s="60"/>
      <c r="BC7" s="152"/>
      <c r="BD7" s="152"/>
      <c r="BE7" s="152"/>
      <c r="BF7" s="152"/>
      <c r="BG7" s="152"/>
      <c r="BH7" s="152"/>
      <c r="BI7" s="152"/>
      <c r="BJ7" s="152"/>
      <c r="BK7" s="152"/>
      <c r="BL7" s="152"/>
      <c r="BM7" s="152"/>
    </row>
    <row r="8" spans="1:65" s="57" customFormat="1" ht="18.75" customHeight="1">
      <c r="A8" s="63" t="s">
        <v>16</v>
      </c>
      <c r="B8" s="63"/>
      <c r="C8" s="63"/>
      <c r="D8" s="63"/>
      <c r="L8" s="61"/>
      <c r="M8" s="61"/>
      <c r="N8" s="61"/>
      <c r="O8" s="61"/>
      <c r="P8" s="61"/>
      <c r="Q8" s="61"/>
      <c r="R8" s="61"/>
      <c r="S8" s="61"/>
      <c r="T8" s="62"/>
      <c r="U8" s="61"/>
      <c r="V8" s="61"/>
      <c r="W8" s="61"/>
      <c r="X8" s="61"/>
      <c r="Y8" s="61"/>
      <c r="Z8" s="61"/>
      <c r="AA8" s="61"/>
      <c r="AB8" s="61"/>
      <c r="AC8" s="61"/>
      <c r="AD8" s="61"/>
      <c r="AE8" s="61"/>
      <c r="AF8" s="61"/>
      <c r="AG8" s="61"/>
      <c r="AH8" s="61"/>
      <c r="AI8" s="61"/>
      <c r="AJ8" s="61"/>
      <c r="AK8" s="61"/>
      <c r="AL8" s="61"/>
      <c r="AM8" s="61"/>
      <c r="AN8" s="61"/>
      <c r="AO8" s="60"/>
      <c r="BC8" s="152"/>
      <c r="BD8" s="152"/>
      <c r="BE8" s="152"/>
      <c r="BF8" s="152"/>
      <c r="BG8" s="152"/>
      <c r="BH8" s="152"/>
      <c r="BI8" s="152"/>
      <c r="BJ8" s="152"/>
      <c r="BK8" s="152"/>
      <c r="BL8" s="152"/>
      <c r="BM8" s="152"/>
    </row>
    <row r="9" spans="1:65" s="57" customFormat="1" ht="11.25" customHeight="1">
      <c r="L9" s="61"/>
      <c r="M9" s="61"/>
      <c r="N9" s="61"/>
      <c r="O9" s="61"/>
      <c r="P9" s="61"/>
      <c r="Q9" s="61"/>
      <c r="R9" s="61"/>
      <c r="S9" s="61"/>
      <c r="T9" s="62"/>
      <c r="U9" s="61"/>
      <c r="V9" s="61"/>
      <c r="W9" s="61"/>
      <c r="X9" s="61"/>
      <c r="Y9" s="61"/>
      <c r="Z9" s="61"/>
      <c r="AA9" s="61"/>
      <c r="AB9" s="61"/>
      <c r="AC9" s="61"/>
      <c r="AD9" s="61"/>
      <c r="AE9" s="61"/>
      <c r="AF9" s="61"/>
      <c r="AG9" s="61"/>
      <c r="AH9" s="61"/>
      <c r="AI9" s="61"/>
      <c r="AJ9" s="61"/>
      <c r="AK9" s="61"/>
      <c r="AL9" s="61"/>
      <c r="AM9" s="61"/>
      <c r="AN9" s="61"/>
      <c r="AO9" s="60"/>
      <c r="BC9" s="152"/>
      <c r="BD9" s="152"/>
      <c r="BE9" s="152"/>
      <c r="BF9" s="152"/>
      <c r="BG9" s="152"/>
      <c r="BH9" s="152"/>
      <c r="BI9" s="152"/>
      <c r="BJ9" s="152"/>
      <c r="BK9" s="152"/>
      <c r="BL9" s="152"/>
      <c r="BM9" s="152"/>
    </row>
    <row r="10" spans="1:65" s="57" customFormat="1" ht="18.75" customHeight="1">
      <c r="A10" s="156" t="s">
        <v>291</v>
      </c>
      <c r="B10" s="157"/>
      <c r="C10" s="157"/>
      <c r="D10" s="157"/>
      <c r="E10" s="157"/>
      <c r="F10" s="157"/>
      <c r="G10" s="157"/>
      <c r="H10" s="157"/>
      <c r="I10" s="157"/>
      <c r="J10" s="157"/>
      <c r="K10" s="172"/>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4"/>
      <c r="BA10" s="64"/>
      <c r="BC10" s="152" t="s">
        <v>17</v>
      </c>
      <c r="BD10" s="152"/>
      <c r="BE10" s="152"/>
      <c r="BF10" s="152"/>
      <c r="BG10" s="152"/>
      <c r="BH10" s="152"/>
      <c r="BI10" s="152"/>
      <c r="BJ10" s="152"/>
      <c r="BK10" s="152"/>
      <c r="BL10" s="152"/>
      <c r="BM10" s="152"/>
    </row>
    <row r="11" spans="1:65" s="57" customFormat="1" ht="18.75" customHeight="1">
      <c r="A11" s="157"/>
      <c r="B11" s="157"/>
      <c r="C11" s="157"/>
      <c r="D11" s="157"/>
      <c r="E11" s="157"/>
      <c r="F11" s="157"/>
      <c r="G11" s="157"/>
      <c r="H11" s="157"/>
      <c r="I11" s="157"/>
      <c r="J11" s="157"/>
      <c r="K11" s="175"/>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7"/>
      <c r="BA11" s="64"/>
      <c r="BC11" s="65" t="s">
        <v>18</v>
      </c>
      <c r="BD11" s="164" t="s">
        <v>19</v>
      </c>
      <c r="BE11" s="164"/>
      <c r="BF11" s="164"/>
      <c r="BG11" s="164"/>
      <c r="BH11" s="165"/>
      <c r="BI11" s="181"/>
      <c r="BJ11" s="181"/>
      <c r="BK11" s="181"/>
      <c r="BL11" s="181"/>
      <c r="BM11" s="181"/>
    </row>
    <row r="12" spans="1:65" s="57" customFormat="1" ht="18.75" customHeight="1">
      <c r="A12" s="157"/>
      <c r="B12" s="157"/>
      <c r="C12" s="157"/>
      <c r="D12" s="157"/>
      <c r="E12" s="157"/>
      <c r="F12" s="157"/>
      <c r="G12" s="157"/>
      <c r="H12" s="157"/>
      <c r="I12" s="157"/>
      <c r="J12" s="157"/>
      <c r="K12" s="178"/>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80"/>
      <c r="BA12" s="64"/>
      <c r="BC12" s="65" t="s">
        <v>20</v>
      </c>
      <c r="BD12" s="164" t="s">
        <v>21</v>
      </c>
      <c r="BE12" s="164"/>
      <c r="BF12" s="164"/>
      <c r="BG12" s="164"/>
      <c r="BH12" s="165"/>
      <c r="BI12" s="181"/>
      <c r="BJ12" s="181"/>
      <c r="BK12" s="181"/>
      <c r="BL12" s="181"/>
      <c r="BM12" s="181"/>
    </row>
    <row r="13" spans="1:65" s="57" customFormat="1" ht="18.75" customHeight="1">
      <c r="A13" s="157" t="s">
        <v>22</v>
      </c>
      <c r="B13" s="157"/>
      <c r="C13" s="157"/>
      <c r="D13" s="157"/>
      <c r="E13" s="157"/>
      <c r="F13" s="157"/>
      <c r="G13" s="157"/>
      <c r="H13" s="157"/>
      <c r="I13" s="157"/>
      <c r="J13" s="157"/>
      <c r="K13" s="169"/>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1"/>
      <c r="BA13" s="64"/>
      <c r="BC13" s="65" t="s">
        <v>23</v>
      </c>
      <c r="BD13" s="164" t="s">
        <v>24</v>
      </c>
      <c r="BE13" s="164"/>
      <c r="BF13" s="164"/>
      <c r="BG13" s="164"/>
      <c r="BH13" s="165"/>
      <c r="BI13" s="181"/>
      <c r="BJ13" s="181"/>
      <c r="BK13" s="181"/>
      <c r="BL13" s="181"/>
      <c r="BM13" s="181"/>
    </row>
    <row r="14" spans="1:65" s="57" customFormat="1" ht="18.75" customHeight="1">
      <c r="A14" s="156" t="s">
        <v>25</v>
      </c>
      <c r="B14" s="157"/>
      <c r="C14" s="157"/>
      <c r="D14" s="157"/>
      <c r="E14" s="157"/>
      <c r="F14" s="157"/>
      <c r="G14" s="157"/>
      <c r="H14" s="157"/>
      <c r="I14" s="157"/>
      <c r="J14" s="157"/>
      <c r="K14" s="158"/>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60"/>
      <c r="BA14" s="64"/>
      <c r="BC14" s="65" t="s">
        <v>26</v>
      </c>
      <c r="BD14" s="164" t="s">
        <v>11</v>
      </c>
      <c r="BE14" s="164"/>
      <c r="BF14" s="164"/>
      <c r="BG14" s="164"/>
      <c r="BH14" s="165"/>
      <c r="BI14" s="181"/>
      <c r="BJ14" s="181"/>
      <c r="BK14" s="181"/>
      <c r="BL14" s="181"/>
      <c r="BM14" s="181"/>
    </row>
    <row r="15" spans="1:65" s="57" customFormat="1" ht="18.75" customHeight="1">
      <c r="A15" s="157"/>
      <c r="B15" s="157"/>
      <c r="C15" s="157"/>
      <c r="D15" s="157"/>
      <c r="E15" s="157"/>
      <c r="F15" s="157"/>
      <c r="G15" s="157"/>
      <c r="H15" s="157"/>
      <c r="I15" s="157"/>
      <c r="J15" s="157"/>
      <c r="K15" s="161"/>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3"/>
      <c r="BA15" s="64"/>
      <c r="BC15" s="66"/>
      <c r="BD15" s="166" t="s">
        <v>27</v>
      </c>
      <c r="BE15" s="166"/>
      <c r="BF15" s="166"/>
      <c r="BG15" s="166"/>
      <c r="BH15" s="167"/>
      <c r="BI15" s="181"/>
      <c r="BJ15" s="181"/>
      <c r="BK15" s="181"/>
      <c r="BL15" s="181"/>
      <c r="BM15" s="181"/>
    </row>
    <row r="16" spans="1:65" s="57" customFormat="1" ht="18.75" customHeight="1">
      <c r="A16" s="168" t="s">
        <v>305</v>
      </c>
      <c r="B16" s="168"/>
      <c r="C16" s="168"/>
      <c r="D16" s="168"/>
      <c r="E16" s="168"/>
      <c r="F16" s="168"/>
      <c r="G16" s="168"/>
      <c r="H16" s="168"/>
      <c r="I16" s="168"/>
      <c r="J16" s="168"/>
      <c r="K16" s="169"/>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1"/>
      <c r="BA16" s="64"/>
      <c r="BC16" s="65" t="s">
        <v>29</v>
      </c>
      <c r="BD16" s="164" t="s">
        <v>11</v>
      </c>
      <c r="BE16" s="164"/>
      <c r="BF16" s="164"/>
      <c r="BG16" s="164"/>
      <c r="BH16" s="165"/>
      <c r="BI16" s="181"/>
      <c r="BJ16" s="181"/>
      <c r="BK16" s="181"/>
      <c r="BL16" s="181"/>
      <c r="BM16" s="181"/>
    </row>
    <row r="17" spans="1:65" s="57" customFormat="1" ht="18.75" customHeight="1" thickBot="1">
      <c r="A17" s="193" t="s">
        <v>284</v>
      </c>
      <c r="B17" s="193"/>
      <c r="C17" s="193"/>
      <c r="D17" s="193"/>
      <c r="E17" s="193"/>
      <c r="F17" s="193"/>
      <c r="G17" s="193"/>
      <c r="H17" s="193"/>
      <c r="I17" s="193"/>
      <c r="J17" s="193"/>
      <c r="K17" s="67"/>
      <c r="L17" s="68"/>
      <c r="M17" s="68"/>
      <c r="N17" s="69"/>
      <c r="O17" s="192" t="s">
        <v>4</v>
      </c>
      <c r="P17" s="192"/>
      <c r="Q17" s="183"/>
      <c r="R17" s="183"/>
      <c r="S17" s="183"/>
      <c r="T17" s="70" t="s">
        <v>5</v>
      </c>
      <c r="U17" s="191" t="s">
        <v>293</v>
      </c>
      <c r="V17" s="191"/>
      <c r="W17" s="183"/>
      <c r="X17" s="183"/>
      <c r="Y17" s="194" t="s">
        <v>6</v>
      </c>
      <c r="Z17" s="194"/>
      <c r="AA17" s="183"/>
      <c r="AB17" s="183"/>
      <c r="AC17" s="70" t="s">
        <v>7</v>
      </c>
      <c r="AD17" s="191" t="s">
        <v>306</v>
      </c>
      <c r="AE17" s="191"/>
      <c r="AF17" s="191"/>
      <c r="AG17" s="191"/>
      <c r="AH17" s="192" t="s">
        <v>4</v>
      </c>
      <c r="AI17" s="192"/>
      <c r="AJ17" s="183"/>
      <c r="AK17" s="183"/>
      <c r="AL17" s="183"/>
      <c r="AM17" s="70" t="s">
        <v>5</v>
      </c>
      <c r="AN17" s="191" t="s">
        <v>293</v>
      </c>
      <c r="AO17" s="191"/>
      <c r="AP17" s="183"/>
      <c r="AQ17" s="183"/>
      <c r="AR17" s="182" t="s">
        <v>6</v>
      </c>
      <c r="AS17" s="182"/>
      <c r="AT17" s="183"/>
      <c r="AU17" s="183"/>
      <c r="AV17" s="70" t="s">
        <v>7</v>
      </c>
      <c r="AW17" s="70"/>
      <c r="AX17" s="70"/>
      <c r="AY17" s="70"/>
      <c r="AZ17" s="71"/>
      <c r="BC17" s="66"/>
      <c r="BD17" s="166" t="s">
        <v>307</v>
      </c>
      <c r="BE17" s="166"/>
      <c r="BF17" s="166"/>
      <c r="BG17" s="166"/>
      <c r="BH17" s="167"/>
      <c r="BI17" s="181"/>
      <c r="BJ17" s="181"/>
      <c r="BK17" s="181"/>
      <c r="BL17" s="181"/>
      <c r="BM17" s="181"/>
    </row>
    <row r="18" spans="1:65" s="57" customFormat="1" ht="18.75" customHeight="1">
      <c r="A18" s="184" t="s">
        <v>278</v>
      </c>
      <c r="B18" s="185"/>
      <c r="C18" s="185"/>
      <c r="D18" s="185"/>
      <c r="E18" s="185"/>
      <c r="F18" s="185"/>
      <c r="G18" s="185"/>
      <c r="H18" s="185"/>
      <c r="I18" s="185"/>
      <c r="J18" s="186"/>
      <c r="K18" s="72"/>
      <c r="L18" s="73"/>
      <c r="M18" s="73"/>
      <c r="N18" s="74"/>
      <c r="O18" s="187" t="s">
        <v>4</v>
      </c>
      <c r="P18" s="187"/>
      <c r="Q18" s="188"/>
      <c r="R18" s="188"/>
      <c r="S18" s="188"/>
      <c r="T18" s="75" t="s">
        <v>5</v>
      </c>
      <c r="U18" s="189" t="s">
        <v>293</v>
      </c>
      <c r="V18" s="189"/>
      <c r="W18" s="188"/>
      <c r="X18" s="188"/>
      <c r="Y18" s="190" t="s">
        <v>6</v>
      </c>
      <c r="Z18" s="190"/>
      <c r="AA18" s="188"/>
      <c r="AB18" s="188"/>
      <c r="AC18" s="75" t="s">
        <v>7</v>
      </c>
      <c r="AD18" s="189" t="s">
        <v>306</v>
      </c>
      <c r="AE18" s="189"/>
      <c r="AF18" s="189"/>
      <c r="AG18" s="189"/>
      <c r="AH18" s="187" t="s">
        <v>4</v>
      </c>
      <c r="AI18" s="187"/>
      <c r="AJ18" s="188"/>
      <c r="AK18" s="188"/>
      <c r="AL18" s="188"/>
      <c r="AM18" s="75" t="s">
        <v>5</v>
      </c>
      <c r="AN18" s="189" t="s">
        <v>293</v>
      </c>
      <c r="AO18" s="189"/>
      <c r="AP18" s="188"/>
      <c r="AQ18" s="188"/>
      <c r="AR18" s="201" t="s">
        <v>6</v>
      </c>
      <c r="AS18" s="201"/>
      <c r="AT18" s="188"/>
      <c r="AU18" s="188"/>
      <c r="AV18" s="75" t="s">
        <v>7</v>
      </c>
      <c r="AW18" s="75"/>
      <c r="AX18" s="75"/>
      <c r="AY18" s="75"/>
      <c r="AZ18" s="76"/>
      <c r="BC18" s="65" t="s">
        <v>308</v>
      </c>
      <c r="BD18" s="164" t="s">
        <v>12</v>
      </c>
      <c r="BE18" s="164"/>
      <c r="BF18" s="164"/>
      <c r="BG18" s="164"/>
      <c r="BH18" s="165"/>
      <c r="BI18" s="181"/>
      <c r="BJ18" s="181"/>
      <c r="BK18" s="181"/>
      <c r="BL18" s="181"/>
      <c r="BM18" s="181"/>
    </row>
    <row r="19" spans="1:65" s="57" customFormat="1" ht="18.75" customHeight="1">
      <c r="A19" s="195" t="s">
        <v>30</v>
      </c>
      <c r="B19" s="196"/>
      <c r="C19" s="196"/>
      <c r="D19" s="196"/>
      <c r="E19" s="196"/>
      <c r="F19" s="196"/>
      <c r="G19" s="196"/>
      <c r="H19" s="196"/>
      <c r="I19" s="196"/>
      <c r="J19" s="196"/>
      <c r="K19" s="77"/>
      <c r="L19" s="78"/>
      <c r="M19" s="78"/>
      <c r="N19" s="79"/>
      <c r="O19" s="197" t="s">
        <v>4</v>
      </c>
      <c r="P19" s="197"/>
      <c r="Q19" s="198"/>
      <c r="R19" s="198"/>
      <c r="S19" s="198"/>
      <c r="T19" s="80" t="s">
        <v>5</v>
      </c>
      <c r="U19" s="199" t="s">
        <v>293</v>
      </c>
      <c r="V19" s="199"/>
      <c r="W19" s="198"/>
      <c r="X19" s="198"/>
      <c r="Y19" s="200" t="s">
        <v>6</v>
      </c>
      <c r="Z19" s="200"/>
      <c r="AA19" s="198"/>
      <c r="AB19" s="198"/>
      <c r="AC19" s="80" t="s">
        <v>7</v>
      </c>
      <c r="AD19" s="199" t="s">
        <v>309</v>
      </c>
      <c r="AE19" s="199"/>
      <c r="AF19" s="199"/>
      <c r="AG19" s="199"/>
      <c r="AH19" s="197" t="s">
        <v>4</v>
      </c>
      <c r="AI19" s="197"/>
      <c r="AJ19" s="198"/>
      <c r="AK19" s="198"/>
      <c r="AL19" s="198"/>
      <c r="AM19" s="80" t="s">
        <v>5</v>
      </c>
      <c r="AN19" s="199" t="s">
        <v>293</v>
      </c>
      <c r="AO19" s="199"/>
      <c r="AP19" s="198"/>
      <c r="AQ19" s="198"/>
      <c r="AR19" s="209" t="s">
        <v>6</v>
      </c>
      <c r="AS19" s="209"/>
      <c r="AT19" s="198"/>
      <c r="AU19" s="198"/>
      <c r="AV19" s="80" t="s">
        <v>7</v>
      </c>
      <c r="AW19" s="80"/>
      <c r="AX19" s="80"/>
      <c r="AY19" s="80"/>
      <c r="AZ19" s="81"/>
      <c r="BC19" s="66"/>
      <c r="BD19" s="166" t="s">
        <v>310</v>
      </c>
      <c r="BE19" s="166"/>
      <c r="BF19" s="166"/>
      <c r="BG19" s="166"/>
      <c r="BH19" s="167"/>
      <c r="BI19" s="181"/>
      <c r="BJ19" s="181"/>
      <c r="BK19" s="181"/>
      <c r="BL19" s="181"/>
      <c r="BM19" s="181"/>
    </row>
    <row r="20" spans="1:65" s="57" customFormat="1" ht="18.75" customHeight="1" thickBot="1">
      <c r="A20" s="202" t="s">
        <v>31</v>
      </c>
      <c r="B20" s="203"/>
      <c r="C20" s="203"/>
      <c r="D20" s="203"/>
      <c r="E20" s="203"/>
      <c r="F20" s="203"/>
      <c r="G20" s="203"/>
      <c r="H20" s="203"/>
      <c r="I20" s="203"/>
      <c r="J20" s="204"/>
      <c r="K20" s="82"/>
      <c r="L20" s="83"/>
      <c r="M20" s="83"/>
      <c r="N20" s="83"/>
      <c r="O20" s="83"/>
      <c r="P20" s="84"/>
      <c r="Q20" s="205" t="s">
        <v>311</v>
      </c>
      <c r="R20" s="205"/>
      <c r="S20" s="205"/>
      <c r="T20" s="205"/>
      <c r="U20" s="205"/>
      <c r="V20" s="205"/>
      <c r="W20" s="206"/>
      <c r="X20" s="206"/>
      <c r="Y20" s="206"/>
      <c r="Z20" s="206"/>
      <c r="AA20" s="206"/>
      <c r="AB20" s="205" t="s">
        <v>312</v>
      </c>
      <c r="AC20" s="205"/>
      <c r="AD20" s="205" t="s">
        <v>313</v>
      </c>
      <c r="AE20" s="205"/>
      <c r="AF20" s="205"/>
      <c r="AG20" s="205" t="s">
        <v>314</v>
      </c>
      <c r="AH20" s="205"/>
      <c r="AI20" s="205"/>
      <c r="AJ20" s="205"/>
      <c r="AK20" s="206"/>
      <c r="AL20" s="206"/>
      <c r="AM20" s="206"/>
      <c r="AN20" s="206"/>
      <c r="AO20" s="206"/>
      <c r="AP20" s="205" t="s">
        <v>32</v>
      </c>
      <c r="AQ20" s="205"/>
      <c r="AR20" s="205"/>
      <c r="AS20" s="205"/>
      <c r="AT20" s="85"/>
      <c r="AU20" s="85"/>
      <c r="AV20" s="85"/>
      <c r="AW20" s="83"/>
      <c r="AX20" s="83"/>
      <c r="AY20" s="83"/>
      <c r="AZ20" s="86"/>
      <c r="BC20" s="87" t="s">
        <v>315</v>
      </c>
      <c r="BD20" s="207" t="s">
        <v>316</v>
      </c>
      <c r="BE20" s="207"/>
      <c r="BF20" s="207"/>
      <c r="BG20" s="207"/>
      <c r="BH20" s="208"/>
      <c r="BI20" s="181"/>
      <c r="BJ20" s="181"/>
      <c r="BK20" s="181"/>
      <c r="BL20" s="181"/>
      <c r="BM20" s="181"/>
    </row>
    <row r="21" spans="1:65" s="57" customFormat="1" ht="18.75" customHeight="1">
      <c r="A21" s="196" t="s">
        <v>33</v>
      </c>
      <c r="B21" s="196"/>
      <c r="C21" s="196"/>
      <c r="D21" s="196"/>
      <c r="E21" s="196"/>
      <c r="F21" s="196"/>
      <c r="G21" s="196"/>
      <c r="H21" s="196"/>
      <c r="I21" s="196"/>
      <c r="J21" s="196"/>
      <c r="K21" s="221" t="s">
        <v>34</v>
      </c>
      <c r="L21" s="222"/>
      <c r="M21" s="222"/>
      <c r="N21" s="222"/>
      <c r="O21" s="222"/>
      <c r="P21" s="222"/>
      <c r="Q21" s="222"/>
      <c r="R21" s="222" t="s">
        <v>35</v>
      </c>
      <c r="S21" s="222"/>
      <c r="T21" s="222"/>
      <c r="U21" s="223"/>
      <c r="V21" s="223"/>
      <c r="W21" s="223"/>
      <c r="X21" s="223"/>
      <c r="Y21" s="223"/>
      <c r="Z21" s="223"/>
      <c r="AA21" s="223"/>
      <c r="AB21" s="223"/>
      <c r="AC21" s="225" t="s">
        <v>36</v>
      </c>
      <c r="AD21" s="225"/>
      <c r="AE21" s="225"/>
      <c r="AF21" s="225"/>
      <c r="AG21" s="224" t="s">
        <v>317</v>
      </c>
      <c r="AH21" s="224"/>
      <c r="AI21" s="224"/>
      <c r="AJ21" s="219" t="s">
        <v>37</v>
      </c>
      <c r="AK21" s="219"/>
      <c r="AL21" s="219"/>
      <c r="AM21" s="219"/>
      <c r="AN21" s="220"/>
      <c r="AO21" s="220"/>
      <c r="AP21" s="220"/>
      <c r="AQ21" s="220"/>
      <c r="AR21" s="220"/>
      <c r="AS21" s="220"/>
      <c r="AT21" s="220"/>
      <c r="AU21" s="220"/>
      <c r="AV21" s="210" t="s">
        <v>36</v>
      </c>
      <c r="AW21" s="210"/>
      <c r="AX21" s="210"/>
      <c r="AY21" s="210"/>
      <c r="AZ21" s="88"/>
    </row>
    <row r="22" spans="1:65" s="57" customFormat="1" ht="18.75" customHeight="1" thickBot="1">
      <c r="A22" s="193"/>
      <c r="B22" s="193"/>
      <c r="C22" s="193"/>
      <c r="D22" s="193"/>
      <c r="E22" s="193"/>
      <c r="F22" s="193"/>
      <c r="G22" s="193"/>
      <c r="H22" s="193"/>
      <c r="I22" s="193"/>
      <c r="J22" s="193"/>
      <c r="K22" s="221" t="s">
        <v>38</v>
      </c>
      <c r="L22" s="222"/>
      <c r="M22" s="222"/>
      <c r="N22" s="222"/>
      <c r="O22" s="222"/>
      <c r="P22" s="222"/>
      <c r="Q22" s="222"/>
      <c r="R22" s="222" t="s">
        <v>35</v>
      </c>
      <c r="S22" s="222"/>
      <c r="T22" s="222"/>
      <c r="U22" s="223"/>
      <c r="V22" s="223"/>
      <c r="W22" s="223"/>
      <c r="X22" s="223"/>
      <c r="Y22" s="223"/>
      <c r="Z22" s="223"/>
      <c r="AA22" s="223"/>
      <c r="AB22" s="223"/>
      <c r="AC22" s="210" t="s">
        <v>36</v>
      </c>
      <c r="AD22" s="210"/>
      <c r="AE22" s="210"/>
      <c r="AF22" s="210"/>
      <c r="AG22" s="224" t="s">
        <v>318</v>
      </c>
      <c r="AH22" s="224"/>
      <c r="AI22" s="224"/>
      <c r="AJ22" s="219" t="s">
        <v>37</v>
      </c>
      <c r="AK22" s="219"/>
      <c r="AL22" s="219"/>
      <c r="AM22" s="219"/>
      <c r="AN22" s="220"/>
      <c r="AO22" s="220"/>
      <c r="AP22" s="220"/>
      <c r="AQ22" s="220"/>
      <c r="AR22" s="220"/>
      <c r="AS22" s="220"/>
      <c r="AT22" s="220"/>
      <c r="AU22" s="220"/>
      <c r="AV22" s="210" t="s">
        <v>36</v>
      </c>
      <c r="AW22" s="210"/>
      <c r="AX22" s="210"/>
      <c r="AY22" s="210"/>
      <c r="AZ22" s="88"/>
    </row>
    <row r="23" spans="1:65" s="57" customFormat="1" ht="18.75" customHeight="1">
      <c r="A23" s="211" t="s">
        <v>285</v>
      </c>
      <c r="B23" s="212"/>
      <c r="C23" s="212"/>
      <c r="D23" s="212"/>
      <c r="E23" s="212"/>
      <c r="F23" s="212"/>
      <c r="G23" s="212"/>
      <c r="H23" s="212"/>
      <c r="I23" s="212"/>
      <c r="J23" s="212"/>
      <c r="K23" s="89"/>
      <c r="L23" s="90"/>
      <c r="M23" s="90"/>
      <c r="N23" s="91"/>
      <c r="O23" s="91"/>
      <c r="P23" s="91"/>
      <c r="Q23" s="91"/>
      <c r="R23" s="91"/>
      <c r="S23" s="91"/>
      <c r="T23" s="92"/>
      <c r="U23" s="92"/>
      <c r="V23" s="92"/>
      <c r="W23" s="93"/>
      <c r="X23" s="92"/>
      <c r="Y23" s="92"/>
      <c r="Z23" s="92"/>
      <c r="AA23" s="94"/>
      <c r="AB23" s="213"/>
      <c r="AC23" s="213"/>
      <c r="AD23" s="213"/>
      <c r="AE23" s="213"/>
      <c r="AF23" s="213"/>
      <c r="AG23" s="214" t="s">
        <v>39</v>
      </c>
      <c r="AH23" s="214"/>
      <c r="AI23" s="214"/>
      <c r="AJ23" s="93"/>
      <c r="AK23" s="92"/>
      <c r="AL23" s="92"/>
      <c r="AM23" s="95"/>
      <c r="AN23" s="96"/>
      <c r="AO23" s="96"/>
      <c r="AP23" s="96"/>
      <c r="AQ23" s="96"/>
      <c r="AR23" s="96"/>
      <c r="AS23" s="96"/>
      <c r="AT23" s="92"/>
      <c r="AU23" s="92"/>
      <c r="AV23" s="92"/>
      <c r="AW23" s="97"/>
      <c r="AX23" s="90"/>
      <c r="AY23" s="90"/>
      <c r="AZ23" s="98"/>
    </row>
    <row r="24" spans="1:65" s="57" customFormat="1" ht="18.75" customHeight="1">
      <c r="A24" s="215" t="s">
        <v>40</v>
      </c>
      <c r="B24" s="216"/>
      <c r="C24" s="216"/>
      <c r="D24" s="216"/>
      <c r="E24" s="216"/>
      <c r="F24" s="216"/>
      <c r="G24" s="216"/>
      <c r="H24" s="216"/>
      <c r="I24" s="216"/>
      <c r="J24" s="216"/>
      <c r="K24" s="99"/>
      <c r="L24" s="100"/>
      <c r="M24" s="100"/>
      <c r="N24" s="101"/>
      <c r="O24" s="101"/>
      <c r="P24" s="101"/>
      <c r="Q24" s="101"/>
      <c r="R24" s="101"/>
      <c r="S24" s="101"/>
      <c r="T24" s="102"/>
      <c r="U24" s="102"/>
      <c r="V24" s="102"/>
      <c r="W24" s="103"/>
      <c r="X24" s="102"/>
      <c r="Y24" s="102"/>
      <c r="Z24" s="102"/>
      <c r="AA24" s="104"/>
      <c r="AB24" s="217"/>
      <c r="AC24" s="217"/>
      <c r="AD24" s="217"/>
      <c r="AE24" s="217"/>
      <c r="AF24" s="217"/>
      <c r="AG24" s="218" t="s">
        <v>39</v>
      </c>
      <c r="AH24" s="218"/>
      <c r="AI24" s="218"/>
      <c r="AJ24" s="103"/>
      <c r="AK24" s="102"/>
      <c r="AL24" s="102"/>
      <c r="AM24" s="102"/>
      <c r="AN24" s="104"/>
      <c r="AO24" s="104"/>
      <c r="AP24" s="104"/>
      <c r="AQ24" s="104"/>
      <c r="AR24" s="104"/>
      <c r="AS24" s="104"/>
      <c r="AT24" s="102"/>
      <c r="AU24" s="102"/>
      <c r="AV24" s="102"/>
      <c r="AW24" s="70"/>
      <c r="AX24" s="100"/>
      <c r="AY24" s="100"/>
      <c r="AZ24" s="105"/>
    </row>
    <row r="25" spans="1:65" ht="18.75" customHeight="1" thickBot="1">
      <c r="A25" s="237" t="s">
        <v>41</v>
      </c>
      <c r="B25" s="238"/>
      <c r="C25" s="238"/>
      <c r="D25" s="238"/>
      <c r="E25" s="238"/>
      <c r="F25" s="238"/>
      <c r="G25" s="238"/>
      <c r="H25" s="238"/>
      <c r="I25" s="238"/>
      <c r="J25" s="238"/>
      <c r="K25" s="106"/>
      <c r="L25" s="107"/>
      <c r="M25" s="107"/>
      <c r="N25" s="108"/>
      <c r="O25" s="236" t="s">
        <v>4</v>
      </c>
      <c r="P25" s="236"/>
      <c r="Q25" s="206"/>
      <c r="R25" s="206"/>
      <c r="S25" s="206"/>
      <c r="T25" s="109" t="s">
        <v>5</v>
      </c>
      <c r="U25" s="205" t="s">
        <v>293</v>
      </c>
      <c r="V25" s="205"/>
      <c r="W25" s="206"/>
      <c r="X25" s="206"/>
      <c r="Y25" s="239" t="s">
        <v>6</v>
      </c>
      <c r="Z25" s="239"/>
      <c r="AA25" s="206"/>
      <c r="AB25" s="206"/>
      <c r="AC25" s="109" t="s">
        <v>7</v>
      </c>
      <c r="AD25" s="205" t="s">
        <v>306</v>
      </c>
      <c r="AE25" s="205"/>
      <c r="AF25" s="205"/>
      <c r="AG25" s="205"/>
      <c r="AH25" s="236" t="s">
        <v>4</v>
      </c>
      <c r="AI25" s="236"/>
      <c r="AJ25" s="206"/>
      <c r="AK25" s="206"/>
      <c r="AL25" s="206"/>
      <c r="AM25" s="109" t="s">
        <v>5</v>
      </c>
      <c r="AN25" s="205" t="s">
        <v>293</v>
      </c>
      <c r="AO25" s="205"/>
      <c r="AP25" s="206"/>
      <c r="AQ25" s="206"/>
      <c r="AR25" s="226" t="s">
        <v>6</v>
      </c>
      <c r="AS25" s="226"/>
      <c r="AT25" s="206"/>
      <c r="AU25" s="206"/>
      <c r="AV25" s="109" t="s">
        <v>7</v>
      </c>
      <c r="AW25" s="109"/>
      <c r="AX25" s="109"/>
      <c r="AY25" s="109"/>
      <c r="AZ25" s="110"/>
    </row>
    <row r="26" spans="1:65" ht="18.75" customHeight="1">
      <c r="A26" s="227" t="s">
        <v>42</v>
      </c>
      <c r="B26" s="228"/>
      <c r="C26" s="228"/>
      <c r="D26" s="228"/>
      <c r="E26" s="228"/>
      <c r="F26" s="228"/>
      <c r="G26" s="228"/>
      <c r="H26" s="228"/>
      <c r="I26" s="228"/>
      <c r="J26" s="229"/>
      <c r="K26" s="230"/>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c r="AX26" s="231"/>
      <c r="AY26" s="231"/>
      <c r="AZ26" s="232"/>
    </row>
    <row r="27" spans="1:65" s="57" customFormat="1" ht="22.5" customHeight="1">
      <c r="A27" s="112"/>
    </row>
    <row r="28" spans="1:65" s="57" customFormat="1" ht="18.75" customHeight="1">
      <c r="A28" s="112" t="s">
        <v>43</v>
      </c>
    </row>
    <row r="29" spans="1:65" s="57" customFormat="1" ht="15" customHeight="1">
      <c r="A29" s="157" t="s">
        <v>44</v>
      </c>
      <c r="B29" s="157"/>
      <c r="C29" s="157"/>
      <c r="D29" s="157"/>
      <c r="E29" s="157"/>
      <c r="F29" s="157"/>
      <c r="G29" s="157"/>
      <c r="H29" s="157"/>
      <c r="I29" s="157"/>
      <c r="J29" s="157"/>
      <c r="K29" s="157" t="s">
        <v>45</v>
      </c>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t="s">
        <v>46</v>
      </c>
      <c r="AN29" s="157"/>
      <c r="AO29" s="157"/>
      <c r="AP29" s="157"/>
      <c r="AQ29" s="157"/>
      <c r="AR29" s="157"/>
      <c r="AS29" s="157"/>
      <c r="AT29" s="233"/>
      <c r="AU29" s="234"/>
      <c r="AV29" s="235"/>
      <c r="AW29" s="235"/>
      <c r="AX29" s="235"/>
      <c r="AY29" s="235"/>
      <c r="AZ29" s="235"/>
    </row>
    <row r="30" spans="1:65" s="57" customFormat="1" ht="7.5" customHeight="1">
      <c r="A30" s="245" t="s">
        <v>297</v>
      </c>
      <c r="B30" s="246"/>
      <c r="C30" s="246"/>
      <c r="D30" s="246"/>
      <c r="E30" s="246"/>
      <c r="F30" s="246"/>
      <c r="G30" s="246"/>
      <c r="H30" s="246"/>
      <c r="I30" s="246"/>
      <c r="J30" s="247"/>
      <c r="K30" s="113"/>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5"/>
      <c r="AM30" s="251" t="str">
        <f>IF(経費3A!AK36="","0",経費3A!AK36)</f>
        <v>0</v>
      </c>
      <c r="AN30" s="252"/>
      <c r="AO30" s="252"/>
      <c r="AP30" s="252"/>
      <c r="AQ30" s="252"/>
      <c r="AR30" s="252"/>
      <c r="AS30" s="252"/>
      <c r="AT30" s="255" t="s">
        <v>47</v>
      </c>
      <c r="AU30" s="234"/>
      <c r="AV30" s="235"/>
      <c r="AW30" s="235"/>
      <c r="AX30" s="235"/>
      <c r="AY30" s="235"/>
      <c r="AZ30" s="235"/>
    </row>
    <row r="31" spans="1:65" s="57" customFormat="1">
      <c r="A31" s="248"/>
      <c r="B31" s="249"/>
      <c r="C31" s="249"/>
      <c r="D31" s="249"/>
      <c r="E31" s="249"/>
      <c r="F31" s="249"/>
      <c r="G31" s="249"/>
      <c r="H31" s="249"/>
      <c r="I31" s="249"/>
      <c r="J31" s="250"/>
      <c r="K31" s="248" t="s">
        <v>298</v>
      </c>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50"/>
      <c r="AM31" s="253"/>
      <c r="AN31" s="254"/>
      <c r="AO31" s="254"/>
      <c r="AP31" s="254"/>
      <c r="AQ31" s="254"/>
      <c r="AR31" s="254"/>
      <c r="AS31" s="254"/>
      <c r="AT31" s="256"/>
      <c r="AU31" s="234"/>
      <c r="AV31" s="235"/>
      <c r="AW31" s="235"/>
      <c r="AX31" s="235"/>
      <c r="AY31" s="235"/>
      <c r="AZ31" s="235"/>
    </row>
    <row r="32" spans="1:65" s="57" customFormat="1" ht="7.5" customHeight="1">
      <c r="A32" s="248"/>
      <c r="B32" s="249"/>
      <c r="C32" s="249"/>
      <c r="D32" s="249"/>
      <c r="E32" s="249"/>
      <c r="F32" s="249"/>
      <c r="G32" s="249"/>
      <c r="H32" s="249"/>
      <c r="I32" s="249"/>
      <c r="J32" s="250"/>
      <c r="K32" s="116"/>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8"/>
      <c r="AM32" s="253"/>
      <c r="AN32" s="254"/>
      <c r="AO32" s="254"/>
      <c r="AP32" s="254"/>
      <c r="AQ32" s="254"/>
      <c r="AR32" s="254"/>
      <c r="AS32" s="254"/>
      <c r="AT32" s="256"/>
      <c r="AU32" s="234"/>
      <c r="AV32" s="235"/>
      <c r="AW32" s="235"/>
      <c r="AX32" s="235"/>
      <c r="AY32" s="235"/>
      <c r="AZ32" s="235"/>
    </row>
    <row r="33" spans="1:52" s="57" customFormat="1" ht="18.75" customHeight="1">
      <c r="A33" s="257" t="s">
        <v>301</v>
      </c>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34"/>
      <c r="AV33" s="235"/>
      <c r="AW33" s="235"/>
      <c r="AX33" s="235"/>
      <c r="AY33" s="235"/>
      <c r="AZ33" s="235"/>
    </row>
    <row r="34" spans="1:52" s="57" customFormat="1" ht="15" customHeight="1">
      <c r="A34" s="240" t="s">
        <v>48</v>
      </c>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2"/>
      <c r="AM34" s="243" t="str">
        <f>AM30</f>
        <v>0</v>
      </c>
      <c r="AN34" s="244"/>
      <c r="AO34" s="244"/>
      <c r="AP34" s="244"/>
      <c r="AQ34" s="244"/>
      <c r="AR34" s="244"/>
      <c r="AS34" s="244"/>
      <c r="AT34" s="119" t="s">
        <v>47</v>
      </c>
      <c r="AU34" s="120"/>
      <c r="AV34" s="121"/>
      <c r="AW34" s="121"/>
      <c r="AX34" s="121"/>
      <c r="AY34" s="121"/>
      <c r="AZ34" s="121"/>
    </row>
    <row r="35" spans="1:52" s="57" customFormat="1" ht="18.75" customHeight="1">
      <c r="A35" s="112" t="s">
        <v>49</v>
      </c>
      <c r="AT35" s="122"/>
      <c r="AU35" s="123"/>
      <c r="AV35" s="123"/>
      <c r="AW35" s="123"/>
      <c r="AX35" s="123"/>
      <c r="AY35" s="123"/>
      <c r="AZ35" s="123"/>
    </row>
    <row r="36" spans="1:52" s="57" customFormat="1" ht="15" customHeight="1">
      <c r="A36" s="157" t="s">
        <v>44</v>
      </c>
      <c r="B36" s="157"/>
      <c r="C36" s="157"/>
      <c r="D36" s="157"/>
      <c r="E36" s="157"/>
      <c r="F36" s="157"/>
      <c r="G36" s="157"/>
      <c r="H36" s="157"/>
      <c r="I36" s="157"/>
      <c r="J36" s="157"/>
      <c r="K36" s="157" t="s">
        <v>45</v>
      </c>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t="s">
        <v>46</v>
      </c>
      <c r="AN36" s="157"/>
      <c r="AO36" s="157"/>
      <c r="AP36" s="157"/>
      <c r="AQ36" s="157"/>
      <c r="AR36" s="157"/>
      <c r="AS36" s="157"/>
      <c r="AT36" s="233"/>
      <c r="AU36" s="234"/>
      <c r="AV36" s="235"/>
      <c r="AW36" s="235"/>
      <c r="AX36" s="235"/>
      <c r="AY36" s="235"/>
      <c r="AZ36" s="235"/>
    </row>
    <row r="37" spans="1:52" s="57" customFormat="1" ht="7.5" customHeight="1">
      <c r="A37" s="259" t="s">
        <v>50</v>
      </c>
      <c r="B37" s="260"/>
      <c r="C37" s="260"/>
      <c r="D37" s="260"/>
      <c r="E37" s="260"/>
      <c r="F37" s="260"/>
      <c r="G37" s="260"/>
      <c r="H37" s="260"/>
      <c r="I37" s="260"/>
      <c r="J37" s="261"/>
      <c r="K37" s="259"/>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1"/>
      <c r="AM37" s="265">
        <f>IF(OR(BI11=2,BI11=3,BI11=6,BI11=""),0,経費2A!AM44)</f>
        <v>0</v>
      </c>
      <c r="AN37" s="266"/>
      <c r="AO37" s="266"/>
      <c r="AP37" s="266"/>
      <c r="AQ37" s="266"/>
      <c r="AR37" s="266"/>
      <c r="AS37" s="266"/>
      <c r="AT37" s="271" t="s">
        <v>47</v>
      </c>
      <c r="AU37" s="273"/>
      <c r="AV37" s="274"/>
      <c r="AW37" s="274"/>
      <c r="AX37" s="274"/>
      <c r="AY37" s="274"/>
      <c r="AZ37" s="274"/>
    </row>
    <row r="38" spans="1:52" s="57" customFormat="1">
      <c r="A38" s="262"/>
      <c r="B38" s="263"/>
      <c r="C38" s="263"/>
      <c r="D38" s="263"/>
      <c r="E38" s="263"/>
      <c r="F38" s="263"/>
      <c r="G38" s="263"/>
      <c r="H38" s="263"/>
      <c r="I38" s="263"/>
      <c r="J38" s="264"/>
      <c r="K38" s="248" t="s">
        <v>299</v>
      </c>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6"/>
      <c r="AM38" s="267"/>
      <c r="AN38" s="268"/>
      <c r="AO38" s="268"/>
      <c r="AP38" s="268"/>
      <c r="AQ38" s="268"/>
      <c r="AR38" s="268"/>
      <c r="AS38" s="268"/>
      <c r="AT38" s="272"/>
      <c r="AU38" s="273"/>
      <c r="AV38" s="274"/>
      <c r="AW38" s="274"/>
      <c r="AX38" s="274"/>
      <c r="AY38" s="274"/>
      <c r="AZ38" s="274"/>
    </row>
    <row r="39" spans="1:52" s="57" customFormat="1" ht="7.5" customHeight="1">
      <c r="A39" s="262"/>
      <c r="B39" s="263"/>
      <c r="C39" s="263"/>
      <c r="D39" s="263"/>
      <c r="E39" s="263"/>
      <c r="F39" s="263"/>
      <c r="G39" s="263"/>
      <c r="H39" s="263"/>
      <c r="I39" s="263"/>
      <c r="J39" s="264"/>
      <c r="K39" s="248"/>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50"/>
      <c r="AM39" s="269"/>
      <c r="AN39" s="270"/>
      <c r="AO39" s="270"/>
      <c r="AP39" s="270"/>
      <c r="AQ39" s="270"/>
      <c r="AR39" s="270"/>
      <c r="AS39" s="270"/>
      <c r="AT39" s="272"/>
      <c r="AU39" s="273"/>
      <c r="AV39" s="274"/>
      <c r="AW39" s="274"/>
      <c r="AX39" s="274"/>
      <c r="AY39" s="274"/>
      <c r="AZ39" s="274"/>
    </row>
    <row r="40" spans="1:52" s="57" customFormat="1" ht="7.5" customHeight="1">
      <c r="A40" s="259" t="s">
        <v>51</v>
      </c>
      <c r="B40" s="260"/>
      <c r="C40" s="260"/>
      <c r="D40" s="260"/>
      <c r="E40" s="260"/>
      <c r="F40" s="260"/>
      <c r="G40" s="260"/>
      <c r="H40" s="260"/>
      <c r="I40" s="260"/>
      <c r="J40" s="261"/>
      <c r="K40" s="277"/>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9"/>
      <c r="AM40" s="265">
        <f>IF(OR(BI11=2,BI11=3,BI11=6),0,IF(経費2A!R47="□",0,経費2A!AM47))</f>
        <v>0</v>
      </c>
      <c r="AN40" s="266"/>
      <c r="AO40" s="266"/>
      <c r="AP40" s="266"/>
      <c r="AQ40" s="266"/>
      <c r="AR40" s="266"/>
      <c r="AS40" s="266"/>
      <c r="AT40" s="271" t="s">
        <v>47</v>
      </c>
      <c r="AU40" s="273"/>
      <c r="AV40" s="274"/>
      <c r="AW40" s="274"/>
      <c r="AX40" s="274"/>
      <c r="AY40" s="274"/>
      <c r="AZ40" s="274"/>
    </row>
    <row r="41" spans="1:52" s="57" customFormat="1">
      <c r="A41" s="262"/>
      <c r="B41" s="263"/>
      <c r="C41" s="263"/>
      <c r="D41" s="263"/>
      <c r="E41" s="263"/>
      <c r="F41" s="263"/>
      <c r="G41" s="263"/>
      <c r="H41" s="263"/>
      <c r="I41" s="263"/>
      <c r="J41" s="264"/>
      <c r="K41" s="248" t="s">
        <v>300</v>
      </c>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6"/>
      <c r="AM41" s="267"/>
      <c r="AN41" s="268"/>
      <c r="AO41" s="268"/>
      <c r="AP41" s="268"/>
      <c r="AQ41" s="268"/>
      <c r="AR41" s="268"/>
      <c r="AS41" s="268"/>
      <c r="AT41" s="272"/>
      <c r="AU41" s="273"/>
      <c r="AV41" s="274"/>
      <c r="AW41" s="274"/>
      <c r="AX41" s="274"/>
      <c r="AY41" s="274"/>
      <c r="AZ41" s="274"/>
    </row>
    <row r="42" spans="1:52" s="57" customFormat="1">
      <c r="A42" s="262"/>
      <c r="B42" s="263"/>
      <c r="C42" s="263"/>
      <c r="D42" s="263"/>
      <c r="E42" s="263"/>
      <c r="F42" s="263"/>
      <c r="G42" s="263"/>
      <c r="H42" s="263"/>
      <c r="I42" s="263"/>
      <c r="J42" s="264"/>
      <c r="K42" s="248" t="s">
        <v>52</v>
      </c>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50"/>
      <c r="AM42" s="267"/>
      <c r="AN42" s="268"/>
      <c r="AO42" s="268"/>
      <c r="AP42" s="268"/>
      <c r="AQ42" s="268"/>
      <c r="AR42" s="268"/>
      <c r="AS42" s="268"/>
      <c r="AT42" s="272"/>
      <c r="AU42" s="273"/>
      <c r="AV42" s="274"/>
      <c r="AW42" s="274"/>
      <c r="AX42" s="274"/>
      <c r="AY42" s="274"/>
      <c r="AZ42" s="274"/>
    </row>
    <row r="43" spans="1:52" s="57" customFormat="1" ht="7.5" customHeight="1">
      <c r="A43" s="262"/>
      <c r="B43" s="263"/>
      <c r="C43" s="263"/>
      <c r="D43" s="263"/>
      <c r="E43" s="263"/>
      <c r="F43" s="263"/>
      <c r="G43" s="263"/>
      <c r="H43" s="263"/>
      <c r="I43" s="263"/>
      <c r="J43" s="264"/>
      <c r="AM43" s="267"/>
      <c r="AN43" s="268"/>
      <c r="AO43" s="268"/>
      <c r="AP43" s="268"/>
      <c r="AQ43" s="268"/>
      <c r="AR43" s="268"/>
      <c r="AS43" s="268"/>
      <c r="AT43" s="272"/>
      <c r="AU43" s="273"/>
      <c r="AV43" s="274"/>
      <c r="AW43" s="274"/>
      <c r="AX43" s="274"/>
      <c r="AY43" s="274"/>
      <c r="AZ43" s="274"/>
    </row>
    <row r="44" spans="1:52" s="57" customFormat="1" ht="18.75" customHeight="1">
      <c r="A44" s="283" t="s">
        <v>283</v>
      </c>
      <c r="B44" s="284"/>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73"/>
      <c r="AV44" s="274"/>
      <c r="AW44" s="274"/>
      <c r="AX44" s="274"/>
      <c r="AY44" s="274"/>
      <c r="AZ44" s="274"/>
    </row>
    <row r="45" spans="1:52" s="57" customFormat="1" ht="15" customHeight="1">
      <c r="A45" s="280" t="s">
        <v>53</v>
      </c>
      <c r="B45" s="280"/>
      <c r="C45" s="280"/>
      <c r="D45" s="280"/>
      <c r="E45" s="280"/>
      <c r="F45" s="280"/>
      <c r="G45" s="280"/>
      <c r="H45" s="280"/>
      <c r="I45" s="280"/>
      <c r="J45" s="280"/>
      <c r="K45" s="280" t="s">
        <v>54</v>
      </c>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1">
        <f>ROUNDDOWN(SUM(AM37,AM40)*0.2,0)</f>
        <v>0</v>
      </c>
      <c r="AN45" s="282"/>
      <c r="AO45" s="282"/>
      <c r="AP45" s="282"/>
      <c r="AQ45" s="282"/>
      <c r="AR45" s="282"/>
      <c r="AS45" s="282"/>
      <c r="AT45" s="124" t="s">
        <v>47</v>
      </c>
      <c r="AU45" s="273"/>
      <c r="AV45" s="274"/>
      <c r="AW45" s="274"/>
      <c r="AX45" s="274"/>
      <c r="AY45" s="274"/>
      <c r="AZ45" s="274"/>
    </row>
    <row r="46" spans="1:52" s="57" customFormat="1" ht="15" customHeight="1">
      <c r="A46" s="280" t="s">
        <v>286</v>
      </c>
      <c r="B46" s="280"/>
      <c r="C46" s="280"/>
      <c r="D46" s="280"/>
      <c r="E46" s="280"/>
      <c r="F46" s="280"/>
      <c r="G46" s="280"/>
      <c r="H46" s="280"/>
      <c r="I46" s="280"/>
      <c r="J46" s="280"/>
      <c r="K46" s="280" t="s">
        <v>319</v>
      </c>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1">
        <f>ROUNDDOWN(SUM(AM37,AM40,AM45)*0.3,0)</f>
        <v>0</v>
      </c>
      <c r="AN46" s="282"/>
      <c r="AO46" s="282"/>
      <c r="AP46" s="282"/>
      <c r="AQ46" s="282"/>
      <c r="AR46" s="282"/>
      <c r="AS46" s="282"/>
      <c r="AT46" s="124" t="s">
        <v>47</v>
      </c>
      <c r="AU46" s="273"/>
      <c r="AV46" s="274"/>
      <c r="AW46" s="274"/>
      <c r="AX46" s="274"/>
      <c r="AY46" s="274"/>
      <c r="AZ46" s="274"/>
    </row>
    <row r="47" spans="1:52" s="57" customFormat="1" ht="15" customHeight="1">
      <c r="A47" s="280" t="s">
        <v>55</v>
      </c>
      <c r="B47" s="280"/>
      <c r="C47" s="280"/>
      <c r="D47" s="280"/>
      <c r="E47" s="280"/>
      <c r="F47" s="280"/>
      <c r="G47" s="280"/>
      <c r="H47" s="280"/>
      <c r="I47" s="280"/>
      <c r="J47" s="280"/>
      <c r="K47" s="280" t="s">
        <v>56</v>
      </c>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1">
        <f>SUM(AM37,AM40,AM45:AS46)</f>
        <v>0</v>
      </c>
      <c r="AN47" s="282"/>
      <c r="AO47" s="282"/>
      <c r="AP47" s="282"/>
      <c r="AQ47" s="282"/>
      <c r="AR47" s="282"/>
      <c r="AS47" s="282"/>
      <c r="AT47" s="124" t="s">
        <v>47</v>
      </c>
      <c r="AU47" s="125"/>
      <c r="AV47" s="126"/>
      <c r="AW47" s="126"/>
      <c r="AX47" s="126"/>
      <c r="AY47" s="126"/>
      <c r="AZ47" s="126"/>
    </row>
    <row r="48" spans="1:52" s="57" customFormat="1" ht="18.75" customHeight="1">
      <c r="A48" s="127" t="s">
        <v>320</v>
      </c>
      <c r="B48" s="128"/>
      <c r="C48" s="128"/>
      <c r="D48" s="128"/>
      <c r="E48" s="128"/>
      <c r="F48" s="128"/>
      <c r="G48" s="128"/>
      <c r="H48" s="128"/>
      <c r="I48" s="128"/>
      <c r="J48" s="128"/>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6"/>
      <c r="AV48" s="126"/>
      <c r="AW48" s="126"/>
      <c r="AX48" s="126"/>
      <c r="AY48" s="126"/>
      <c r="AZ48" s="126"/>
    </row>
    <row r="49" spans="1:52" s="57" customFormat="1" ht="18.75" customHeight="1" thickBot="1">
      <c r="A49" s="168" t="s">
        <v>44</v>
      </c>
      <c r="B49" s="168"/>
      <c r="C49" s="168"/>
      <c r="D49" s="168"/>
      <c r="E49" s="168"/>
      <c r="F49" s="168"/>
      <c r="G49" s="168"/>
      <c r="H49" s="168"/>
      <c r="I49" s="168"/>
      <c r="J49" s="168"/>
      <c r="K49" s="168" t="s">
        <v>45</v>
      </c>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t="s">
        <v>46</v>
      </c>
      <c r="AN49" s="168"/>
      <c r="AO49" s="168"/>
      <c r="AP49" s="168"/>
      <c r="AQ49" s="168"/>
      <c r="AR49" s="168"/>
      <c r="AS49" s="168"/>
      <c r="AT49" s="168"/>
      <c r="AU49" s="120"/>
      <c r="AV49" s="121"/>
      <c r="AW49" s="121"/>
      <c r="AX49" s="121"/>
      <c r="AY49" s="121"/>
      <c r="AZ49" s="121"/>
    </row>
    <row r="50" spans="1:52" s="57" customFormat="1" ht="15" customHeight="1" thickBot="1">
      <c r="A50" s="285" t="s">
        <v>321</v>
      </c>
      <c r="B50" s="285"/>
      <c r="C50" s="285"/>
      <c r="D50" s="285"/>
      <c r="E50" s="285"/>
      <c r="F50" s="285"/>
      <c r="G50" s="285"/>
      <c r="H50" s="285"/>
      <c r="I50" s="285"/>
      <c r="J50" s="285"/>
      <c r="K50" s="130" t="s">
        <v>322</v>
      </c>
      <c r="L50" s="131"/>
      <c r="M50" s="131"/>
      <c r="N50" s="131"/>
      <c r="O50" s="131"/>
      <c r="P50" s="131"/>
      <c r="Q50" s="131"/>
      <c r="R50" s="131"/>
      <c r="S50" s="131"/>
      <c r="T50" s="131"/>
      <c r="U50" s="131"/>
      <c r="V50" s="131"/>
      <c r="W50" s="131"/>
      <c r="Z50" s="288"/>
      <c r="AA50" s="289"/>
      <c r="AB50" s="131" t="s">
        <v>323</v>
      </c>
      <c r="AC50" s="131"/>
      <c r="AD50" s="131"/>
      <c r="AE50" s="131"/>
      <c r="AF50" s="131"/>
      <c r="AG50" s="131"/>
      <c r="AH50" s="131"/>
      <c r="AI50" s="131"/>
      <c r="AJ50" s="131"/>
      <c r="AK50" s="131"/>
      <c r="AL50" s="132"/>
      <c r="AM50" s="286">
        <f>10000*Z50</f>
        <v>0</v>
      </c>
      <c r="AN50" s="287"/>
      <c r="AO50" s="287"/>
      <c r="AP50" s="287"/>
      <c r="AQ50" s="287"/>
      <c r="AR50" s="287"/>
      <c r="AS50" s="287"/>
      <c r="AT50" s="133" t="s">
        <v>47</v>
      </c>
      <c r="AU50" s="120"/>
      <c r="AV50" s="121"/>
      <c r="AW50" s="121"/>
      <c r="AX50" s="121"/>
      <c r="AY50" s="121"/>
      <c r="AZ50" s="121"/>
    </row>
    <row r="51" spans="1:52" s="57" customFormat="1" ht="15" customHeight="1">
      <c r="A51" s="285" t="s">
        <v>60</v>
      </c>
      <c r="B51" s="285"/>
      <c r="C51" s="285"/>
      <c r="D51" s="285"/>
      <c r="E51" s="285"/>
      <c r="F51" s="285"/>
      <c r="G51" s="285"/>
      <c r="H51" s="285"/>
      <c r="I51" s="285"/>
      <c r="J51" s="285"/>
      <c r="K51" s="285" t="s">
        <v>324</v>
      </c>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6">
        <f>AM50</f>
        <v>0</v>
      </c>
      <c r="AN51" s="287"/>
      <c r="AO51" s="287"/>
      <c r="AP51" s="287"/>
      <c r="AQ51" s="287"/>
      <c r="AR51" s="287"/>
      <c r="AS51" s="287"/>
      <c r="AT51" s="134" t="s">
        <v>47</v>
      </c>
      <c r="AU51" s="135"/>
      <c r="AV51" s="135"/>
      <c r="AW51" s="135"/>
      <c r="AX51" s="135"/>
      <c r="AY51" s="135"/>
      <c r="AZ51" s="135"/>
    </row>
    <row r="52" spans="1:52" s="57" customFormat="1" ht="18.75" customHeight="1">
      <c r="A52" s="112" t="s">
        <v>325</v>
      </c>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row>
    <row r="53" spans="1:52" s="57" customFormat="1" ht="15" customHeight="1" thickBot="1">
      <c r="A53" s="157" t="s">
        <v>44</v>
      </c>
      <c r="B53" s="157"/>
      <c r="C53" s="157"/>
      <c r="D53" s="157"/>
      <c r="E53" s="157"/>
      <c r="F53" s="157"/>
      <c r="G53" s="157"/>
      <c r="H53" s="157"/>
      <c r="I53" s="157"/>
      <c r="J53" s="157"/>
      <c r="K53" s="157" t="s">
        <v>45</v>
      </c>
      <c r="L53" s="157"/>
      <c r="M53" s="157"/>
      <c r="N53" s="157"/>
      <c r="O53" s="157"/>
      <c r="P53" s="157"/>
      <c r="Q53" s="157"/>
      <c r="R53" s="157"/>
      <c r="S53" s="157"/>
      <c r="T53" s="157"/>
      <c r="U53" s="157"/>
      <c r="V53" s="193"/>
      <c r="W53" s="193"/>
      <c r="X53" s="157"/>
      <c r="Y53" s="157"/>
      <c r="Z53" s="157"/>
      <c r="AA53" s="157"/>
      <c r="AB53" s="157"/>
      <c r="AC53" s="157"/>
      <c r="AD53" s="157"/>
      <c r="AE53" s="157"/>
      <c r="AF53" s="157"/>
      <c r="AG53" s="157"/>
      <c r="AH53" s="157"/>
      <c r="AI53" s="157"/>
      <c r="AJ53" s="157"/>
      <c r="AK53" s="157"/>
      <c r="AL53" s="157"/>
      <c r="AM53" s="157" t="s">
        <v>46</v>
      </c>
      <c r="AN53" s="157"/>
      <c r="AO53" s="157"/>
      <c r="AP53" s="157"/>
      <c r="AQ53" s="157"/>
      <c r="AR53" s="157"/>
      <c r="AS53" s="157"/>
      <c r="AT53" s="157"/>
      <c r="AU53" s="299"/>
      <c r="AV53" s="299"/>
      <c r="AW53" s="299"/>
      <c r="AX53" s="299"/>
      <c r="AY53" s="299"/>
      <c r="AZ53" s="234"/>
    </row>
    <row r="54" spans="1:52" s="57" customFormat="1" ht="15" customHeight="1" thickBot="1">
      <c r="A54" s="156" t="s">
        <v>57</v>
      </c>
      <c r="B54" s="157"/>
      <c r="C54" s="157"/>
      <c r="D54" s="157"/>
      <c r="E54" s="157"/>
      <c r="F54" s="157"/>
      <c r="G54" s="157"/>
      <c r="H54" s="157"/>
      <c r="I54" s="157"/>
      <c r="J54" s="157"/>
      <c r="K54" s="300" t="s">
        <v>326</v>
      </c>
      <c r="L54" s="301"/>
      <c r="M54" s="301"/>
      <c r="N54" s="301"/>
      <c r="O54" s="301"/>
      <c r="P54" s="292">
        <v>50000</v>
      </c>
      <c r="Q54" s="292"/>
      <c r="R54" s="137" t="s">
        <v>58</v>
      </c>
      <c r="S54" s="138"/>
      <c r="T54" s="138"/>
      <c r="U54" s="138"/>
      <c r="V54" s="288"/>
      <c r="W54" s="289"/>
      <c r="X54" s="138" t="s">
        <v>59</v>
      </c>
      <c r="Y54" s="138"/>
      <c r="Z54" s="138"/>
      <c r="AA54" s="138"/>
      <c r="AB54" s="138"/>
      <c r="AC54" s="138"/>
      <c r="AD54" s="138"/>
      <c r="AE54" s="138"/>
      <c r="AF54" s="138"/>
      <c r="AG54" s="138"/>
      <c r="AH54" s="138"/>
      <c r="AI54" s="138"/>
      <c r="AJ54" s="138"/>
      <c r="AK54" s="138"/>
      <c r="AL54" s="139"/>
      <c r="AM54" s="281">
        <f>P54*V54</f>
        <v>0</v>
      </c>
      <c r="AN54" s="282"/>
      <c r="AO54" s="282"/>
      <c r="AP54" s="282"/>
      <c r="AQ54" s="282"/>
      <c r="AR54" s="282"/>
      <c r="AS54" s="282"/>
      <c r="AT54" s="124" t="s">
        <v>47</v>
      </c>
      <c r="AU54" s="302"/>
      <c r="AV54" s="302"/>
      <c r="AW54" s="302"/>
      <c r="AX54" s="302"/>
      <c r="AY54" s="302"/>
      <c r="AZ54" s="303"/>
    </row>
    <row r="55" spans="1:52" s="57" customFormat="1" ht="15" customHeight="1">
      <c r="A55" s="157"/>
      <c r="B55" s="157"/>
      <c r="C55" s="157"/>
      <c r="D55" s="157"/>
      <c r="E55" s="157"/>
      <c r="F55" s="157"/>
      <c r="G55" s="157"/>
      <c r="H55" s="157"/>
      <c r="I55" s="157"/>
      <c r="J55" s="157"/>
      <c r="K55" s="300" t="s">
        <v>327</v>
      </c>
      <c r="L55" s="301"/>
      <c r="M55" s="301"/>
      <c r="N55" s="301"/>
      <c r="O55" s="301"/>
      <c r="P55" s="292">
        <v>20000</v>
      </c>
      <c r="Q55" s="292"/>
      <c r="R55" s="138" t="s">
        <v>328</v>
      </c>
      <c r="S55" s="138"/>
      <c r="T55" s="138"/>
      <c r="U55" s="138"/>
      <c r="V55" s="140"/>
      <c r="W55" s="140"/>
      <c r="X55" s="138"/>
      <c r="Y55" s="138"/>
      <c r="Z55" s="138"/>
      <c r="AA55" s="138"/>
      <c r="AB55" s="138"/>
      <c r="AC55" s="138"/>
      <c r="AD55" s="138"/>
      <c r="AE55" s="138"/>
      <c r="AF55" s="138"/>
      <c r="AG55" s="138"/>
      <c r="AH55" s="138"/>
      <c r="AI55" s="138"/>
      <c r="AJ55" s="138"/>
      <c r="AK55" s="138"/>
      <c r="AL55" s="139"/>
      <c r="AM55" s="304"/>
      <c r="AN55" s="305"/>
      <c r="AO55" s="305"/>
      <c r="AP55" s="305"/>
      <c r="AQ55" s="305"/>
      <c r="AR55" s="305"/>
      <c r="AS55" s="305"/>
      <c r="AT55" s="306"/>
      <c r="AU55" s="302"/>
      <c r="AV55" s="302"/>
      <c r="AW55" s="302"/>
      <c r="AX55" s="302"/>
      <c r="AY55" s="302"/>
      <c r="AZ55" s="303"/>
    </row>
    <row r="56" spans="1:52" s="57" customFormat="1" ht="15" customHeight="1">
      <c r="A56" s="157"/>
      <c r="B56" s="157"/>
      <c r="C56" s="157"/>
      <c r="D56" s="157"/>
      <c r="E56" s="157"/>
      <c r="F56" s="157"/>
      <c r="G56" s="157"/>
      <c r="H56" s="157"/>
      <c r="I56" s="157"/>
      <c r="J56" s="157"/>
      <c r="K56" s="290" t="s">
        <v>329</v>
      </c>
      <c r="L56" s="291"/>
      <c r="M56" s="291"/>
      <c r="N56" s="291"/>
      <c r="O56" s="291"/>
      <c r="P56" s="292">
        <v>20000</v>
      </c>
      <c r="Q56" s="292"/>
      <c r="R56" s="138" t="s">
        <v>328</v>
      </c>
      <c r="S56" s="138"/>
      <c r="T56" s="138"/>
      <c r="U56" s="138"/>
      <c r="V56" s="138"/>
      <c r="W56" s="138"/>
      <c r="X56" s="138"/>
      <c r="Y56" s="138"/>
      <c r="Z56" s="138"/>
      <c r="AA56" s="138"/>
      <c r="AB56" s="138"/>
      <c r="AC56" s="138"/>
      <c r="AD56" s="138"/>
      <c r="AE56" s="138"/>
      <c r="AF56" s="138"/>
      <c r="AG56" s="138"/>
      <c r="AH56" s="138"/>
      <c r="AI56" s="138"/>
      <c r="AJ56" s="138"/>
      <c r="AK56" s="138"/>
      <c r="AL56" s="139"/>
      <c r="AM56" s="307"/>
      <c r="AN56" s="308"/>
      <c r="AO56" s="308"/>
      <c r="AP56" s="308"/>
      <c r="AQ56" s="308"/>
      <c r="AR56" s="308"/>
      <c r="AS56" s="308"/>
      <c r="AT56" s="309"/>
      <c r="AU56" s="302"/>
      <c r="AV56" s="302"/>
      <c r="AW56" s="302"/>
      <c r="AX56" s="302"/>
      <c r="AY56" s="302"/>
      <c r="AZ56" s="303"/>
    </row>
    <row r="57" spans="1:52" s="57" customFormat="1" ht="15" customHeight="1">
      <c r="A57" s="280" t="s">
        <v>330</v>
      </c>
      <c r="B57" s="280"/>
      <c r="C57" s="280"/>
      <c r="D57" s="280"/>
      <c r="E57" s="280"/>
      <c r="F57" s="280"/>
      <c r="G57" s="280"/>
      <c r="H57" s="280"/>
      <c r="I57" s="280"/>
      <c r="J57" s="280"/>
      <c r="K57" s="280" t="s">
        <v>331</v>
      </c>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1">
        <f>AM54</f>
        <v>0</v>
      </c>
      <c r="AN57" s="282"/>
      <c r="AO57" s="282"/>
      <c r="AP57" s="282"/>
      <c r="AQ57" s="282"/>
      <c r="AR57" s="282"/>
      <c r="AS57" s="282"/>
      <c r="AT57" s="124" t="s">
        <v>47</v>
      </c>
      <c r="AU57" s="141"/>
      <c r="AV57" s="135"/>
      <c r="AW57" s="135"/>
      <c r="AX57" s="135"/>
      <c r="AY57" s="135"/>
      <c r="AZ57" s="135"/>
    </row>
    <row r="58" spans="1:52" s="57" customFormat="1" ht="11.25" customHeight="1">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row>
    <row r="59" spans="1:52" s="57" customFormat="1" ht="15" customHeight="1">
      <c r="A59" s="293" t="s">
        <v>279</v>
      </c>
      <c r="B59" s="294"/>
      <c r="C59" s="294"/>
      <c r="D59" s="294"/>
      <c r="E59" s="294"/>
      <c r="F59" s="294"/>
      <c r="G59" s="294"/>
      <c r="H59" s="294"/>
      <c r="I59" s="294"/>
      <c r="J59" s="295"/>
      <c r="K59" s="296" t="s">
        <v>332</v>
      </c>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7">
        <f>SUM(AM34,AM47,AM51,AM57)</f>
        <v>0</v>
      </c>
      <c r="AN59" s="297"/>
      <c r="AO59" s="297"/>
      <c r="AP59" s="297"/>
      <c r="AQ59" s="297"/>
      <c r="AR59" s="297"/>
      <c r="AS59" s="297"/>
      <c r="AT59" s="297"/>
      <c r="AU59" s="297"/>
      <c r="AV59" s="297"/>
      <c r="AW59" s="297"/>
      <c r="AX59" s="297"/>
      <c r="AY59" s="298"/>
      <c r="AZ59" s="142" t="s">
        <v>47</v>
      </c>
    </row>
    <row r="60" spans="1:52" s="57" customFormat="1" ht="15" customHeight="1">
      <c r="A60" s="293" t="s">
        <v>280</v>
      </c>
      <c r="B60" s="294"/>
      <c r="C60" s="294"/>
      <c r="D60" s="294"/>
      <c r="E60" s="294"/>
      <c r="F60" s="294"/>
      <c r="G60" s="294"/>
      <c r="H60" s="294"/>
      <c r="I60" s="294"/>
      <c r="J60" s="295"/>
      <c r="K60" s="314" t="s">
        <v>294</v>
      </c>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297">
        <f>ROUNDDOWN(AM59*0.1,0)</f>
        <v>0</v>
      </c>
      <c r="AN60" s="297"/>
      <c r="AO60" s="297"/>
      <c r="AP60" s="297"/>
      <c r="AQ60" s="297"/>
      <c r="AR60" s="297"/>
      <c r="AS60" s="297"/>
      <c r="AT60" s="297"/>
      <c r="AU60" s="297"/>
      <c r="AV60" s="297"/>
      <c r="AW60" s="297"/>
      <c r="AX60" s="297"/>
      <c r="AY60" s="298"/>
      <c r="AZ60" s="142" t="s">
        <v>47</v>
      </c>
    </row>
    <row r="61" spans="1:52" s="57" customFormat="1" ht="15" customHeight="1">
      <c r="A61" s="315" t="s">
        <v>282</v>
      </c>
      <c r="B61" s="316"/>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7"/>
      <c r="AM61" s="297">
        <f>SUM(AM59:AY60)</f>
        <v>0</v>
      </c>
      <c r="AN61" s="297"/>
      <c r="AO61" s="297"/>
      <c r="AP61" s="297"/>
      <c r="AQ61" s="297"/>
      <c r="AR61" s="297"/>
      <c r="AS61" s="297"/>
      <c r="AT61" s="297"/>
      <c r="AU61" s="297"/>
      <c r="AV61" s="297"/>
      <c r="AW61" s="297"/>
      <c r="AX61" s="297"/>
      <c r="AY61" s="298"/>
      <c r="AZ61" s="143" t="s">
        <v>47</v>
      </c>
    </row>
    <row r="62" spans="1:52" s="57" customFormat="1" ht="7.5" customHeight="1">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row>
    <row r="63" spans="1:52" s="57" customFormat="1" ht="7.5" customHeight="1">
      <c r="A63" s="293" t="s">
        <v>281</v>
      </c>
      <c r="B63" s="294"/>
      <c r="C63" s="294"/>
      <c r="D63" s="294"/>
      <c r="E63" s="294"/>
      <c r="F63" s="294"/>
      <c r="G63" s="294"/>
      <c r="H63" s="294"/>
      <c r="I63" s="294"/>
      <c r="J63" s="295"/>
      <c r="K63" s="144"/>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6"/>
      <c r="AM63" s="319">
        <f>IF(AM34="","",ROUNDDOWN(AM34*1.1,0))</f>
        <v>0</v>
      </c>
      <c r="AN63" s="320"/>
      <c r="AO63" s="320"/>
      <c r="AP63" s="320"/>
      <c r="AQ63" s="320"/>
      <c r="AR63" s="320"/>
      <c r="AS63" s="320"/>
      <c r="AT63" s="320"/>
      <c r="AU63" s="320"/>
      <c r="AV63" s="320"/>
      <c r="AW63" s="320"/>
      <c r="AX63" s="320"/>
      <c r="AY63" s="320"/>
      <c r="AZ63" s="310" t="s">
        <v>47</v>
      </c>
    </row>
    <row r="64" spans="1:52" s="57" customFormat="1" ht="18.75" customHeight="1">
      <c r="A64" s="313"/>
      <c r="B64" s="164"/>
      <c r="C64" s="164"/>
      <c r="D64" s="164"/>
      <c r="E64" s="164"/>
      <c r="F64" s="164"/>
      <c r="G64" s="164"/>
      <c r="H64" s="164"/>
      <c r="I64" s="164"/>
      <c r="J64" s="165"/>
      <c r="K64" s="313" t="s">
        <v>295</v>
      </c>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5"/>
      <c r="AM64" s="321"/>
      <c r="AN64" s="322"/>
      <c r="AO64" s="322"/>
      <c r="AP64" s="322"/>
      <c r="AQ64" s="322"/>
      <c r="AR64" s="322"/>
      <c r="AS64" s="322"/>
      <c r="AT64" s="322"/>
      <c r="AU64" s="322"/>
      <c r="AV64" s="322"/>
      <c r="AW64" s="322"/>
      <c r="AX64" s="322"/>
      <c r="AY64" s="322"/>
      <c r="AZ64" s="311"/>
    </row>
    <row r="65" spans="1:52" s="57" customFormat="1" ht="7.5" customHeight="1">
      <c r="A65" s="318"/>
      <c r="B65" s="207"/>
      <c r="C65" s="207"/>
      <c r="D65" s="207"/>
      <c r="E65" s="207"/>
      <c r="F65" s="207"/>
      <c r="G65" s="207"/>
      <c r="H65" s="207"/>
      <c r="I65" s="207"/>
      <c r="J65" s="208"/>
      <c r="K65" s="147"/>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9"/>
      <c r="AM65" s="323"/>
      <c r="AN65" s="324"/>
      <c r="AO65" s="324"/>
      <c r="AP65" s="324"/>
      <c r="AQ65" s="324"/>
      <c r="AR65" s="324"/>
      <c r="AS65" s="324"/>
      <c r="AT65" s="324"/>
      <c r="AU65" s="324"/>
      <c r="AV65" s="324"/>
      <c r="AW65" s="324"/>
      <c r="AX65" s="324"/>
      <c r="AY65" s="324"/>
      <c r="AZ65" s="312"/>
    </row>
    <row r="66" spans="1:52" ht="18.75" customHeight="1"/>
    <row r="67" spans="1:52" ht="18.75" customHeight="1"/>
    <row r="68" spans="1:52" ht="18.75" customHeight="1"/>
    <row r="69" spans="1:52" ht="18.75" customHeight="1"/>
    <row r="70" spans="1:52" ht="18.75" customHeight="1"/>
    <row r="71" spans="1:52" ht="18.75" customHeight="1"/>
    <row r="72" spans="1:52" ht="18.75" customHeight="1"/>
    <row r="73" spans="1:52" ht="18.75" customHeight="1"/>
    <row r="74" spans="1:52" ht="18.75" customHeight="1"/>
    <row r="75" spans="1:52" ht="18.75" customHeight="1"/>
    <row r="76" spans="1:52" ht="18.75" customHeight="1"/>
    <row r="77" spans="1:52" ht="18.75" customHeight="1"/>
    <row r="78" spans="1:52" ht="18.75" customHeight="1"/>
    <row r="79" spans="1:52" ht="18.75" customHeight="1"/>
    <row r="80" spans="1:5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sheetData>
  <sheetProtection password="CC65" sheet="1" formatCells="0" formatRows="0" selectLockedCells="1"/>
  <mergeCells count="206">
    <mergeCell ref="AZ63:AZ65"/>
    <mergeCell ref="K64:AL64"/>
    <mergeCell ref="A60:J60"/>
    <mergeCell ref="K60:AL60"/>
    <mergeCell ref="AM60:AY60"/>
    <mergeCell ref="A61:AL61"/>
    <mergeCell ref="AM61:AY61"/>
    <mergeCell ref="A63:J65"/>
    <mergeCell ref="AM63:AY65"/>
    <mergeCell ref="K56:O56"/>
    <mergeCell ref="P56:Q56"/>
    <mergeCell ref="A57:J57"/>
    <mergeCell ref="K57:AL57"/>
    <mergeCell ref="AM57:AS57"/>
    <mergeCell ref="A59:J59"/>
    <mergeCell ref="K59:AL59"/>
    <mergeCell ref="AM59:AY59"/>
    <mergeCell ref="AU53:AZ53"/>
    <mergeCell ref="A54:J56"/>
    <mergeCell ref="K54:O54"/>
    <mergeCell ref="P54:Q54"/>
    <mergeCell ref="V54:W54"/>
    <mergeCell ref="AM54:AS54"/>
    <mergeCell ref="AU54:AZ56"/>
    <mergeCell ref="K55:O55"/>
    <mergeCell ref="P55:Q55"/>
    <mergeCell ref="AM55:AT56"/>
    <mergeCell ref="A51:J51"/>
    <mergeCell ref="K51:AL51"/>
    <mergeCell ref="AM51:AS51"/>
    <mergeCell ref="A53:J53"/>
    <mergeCell ref="K53:AL53"/>
    <mergeCell ref="AM53:AT53"/>
    <mergeCell ref="A49:J49"/>
    <mergeCell ref="K49:AL49"/>
    <mergeCell ref="AM49:AT49"/>
    <mergeCell ref="A50:J50"/>
    <mergeCell ref="Z50:AA50"/>
    <mergeCell ref="AM50:AS50"/>
    <mergeCell ref="A47:J47"/>
    <mergeCell ref="K47:AL47"/>
    <mergeCell ref="AM47:AS47"/>
    <mergeCell ref="AT40:AT43"/>
    <mergeCell ref="K41:AL41"/>
    <mergeCell ref="K42:AL42"/>
    <mergeCell ref="A44:AT44"/>
    <mergeCell ref="A45:J45"/>
    <mergeCell ref="K45:AL45"/>
    <mergeCell ref="AM45:AS45"/>
    <mergeCell ref="A37:J39"/>
    <mergeCell ref="K37:AL37"/>
    <mergeCell ref="AM37:AS39"/>
    <mergeCell ref="AT37:AT39"/>
    <mergeCell ref="AU37:AZ46"/>
    <mergeCell ref="K38:AL38"/>
    <mergeCell ref="K39:AL39"/>
    <mergeCell ref="A40:J43"/>
    <mergeCell ref="K40:AL40"/>
    <mergeCell ref="AM40:AS43"/>
    <mergeCell ref="A46:J46"/>
    <mergeCell ref="K46:AL46"/>
    <mergeCell ref="AM46:AS46"/>
    <mergeCell ref="A34:AL34"/>
    <mergeCell ref="AM34:AS34"/>
    <mergeCell ref="A36:J36"/>
    <mergeCell ref="K36:AL36"/>
    <mergeCell ref="AM36:AT36"/>
    <mergeCell ref="AU36:AZ36"/>
    <mergeCell ref="A30:J32"/>
    <mergeCell ref="AM30:AS32"/>
    <mergeCell ref="AT30:AT32"/>
    <mergeCell ref="AU30:AZ33"/>
    <mergeCell ref="K31:AL31"/>
    <mergeCell ref="A33:AT33"/>
    <mergeCell ref="AR25:AS25"/>
    <mergeCell ref="AT25:AU25"/>
    <mergeCell ref="A26:J26"/>
    <mergeCell ref="K26:AZ26"/>
    <mergeCell ref="A29:J29"/>
    <mergeCell ref="K29:AL29"/>
    <mergeCell ref="AM29:AT29"/>
    <mergeCell ref="AU29:AZ29"/>
    <mergeCell ref="AA25:AB25"/>
    <mergeCell ref="AD25:AG25"/>
    <mergeCell ref="AH25:AI25"/>
    <mergeCell ref="AJ25:AL25"/>
    <mergeCell ref="AN25:AO25"/>
    <mergeCell ref="AP25:AQ25"/>
    <mergeCell ref="A25:J25"/>
    <mergeCell ref="O25:P25"/>
    <mergeCell ref="Q25:S25"/>
    <mergeCell ref="U25:V25"/>
    <mergeCell ref="W25:X25"/>
    <mergeCell ref="Y25:Z25"/>
    <mergeCell ref="A24:J24"/>
    <mergeCell ref="AB24:AF24"/>
    <mergeCell ref="AG24:AI24"/>
    <mergeCell ref="AJ21:AM21"/>
    <mergeCell ref="AN21:AU21"/>
    <mergeCell ref="AV21:AY21"/>
    <mergeCell ref="K22:Q22"/>
    <mergeCell ref="R22:T22"/>
    <mergeCell ref="U22:AB22"/>
    <mergeCell ref="AC22:AF22"/>
    <mergeCell ref="AG22:AI22"/>
    <mergeCell ref="AJ22:AM22"/>
    <mergeCell ref="AN22:AU22"/>
    <mergeCell ref="A21:J22"/>
    <mergeCell ref="K21:Q21"/>
    <mergeCell ref="R21:T21"/>
    <mergeCell ref="U21:AB21"/>
    <mergeCell ref="AC21:AF21"/>
    <mergeCell ref="AG21:AI21"/>
    <mergeCell ref="AJ19:AL19"/>
    <mergeCell ref="AN19:AO19"/>
    <mergeCell ref="AP19:AQ19"/>
    <mergeCell ref="AR19:AS19"/>
    <mergeCell ref="AT19:AU19"/>
    <mergeCell ref="AV22:AY22"/>
    <mergeCell ref="A23:J23"/>
    <mergeCell ref="AB23:AF23"/>
    <mergeCell ref="AG23:AI23"/>
    <mergeCell ref="A20:J20"/>
    <mergeCell ref="Q20:V20"/>
    <mergeCell ref="W20:AA20"/>
    <mergeCell ref="AB20:AC20"/>
    <mergeCell ref="AD20:AF20"/>
    <mergeCell ref="AG20:AJ20"/>
    <mergeCell ref="AK20:AO20"/>
    <mergeCell ref="AP20:AS20"/>
    <mergeCell ref="BD20:BH20"/>
    <mergeCell ref="A17:J17"/>
    <mergeCell ref="O17:P17"/>
    <mergeCell ref="Q17:S17"/>
    <mergeCell ref="U17:V17"/>
    <mergeCell ref="W17:X17"/>
    <mergeCell ref="Y17:Z17"/>
    <mergeCell ref="AT18:AU18"/>
    <mergeCell ref="BD18:BH18"/>
    <mergeCell ref="A19:J19"/>
    <mergeCell ref="O19:P19"/>
    <mergeCell ref="Q19:S19"/>
    <mergeCell ref="U19:V19"/>
    <mergeCell ref="W19:X19"/>
    <mergeCell ref="Y19:Z19"/>
    <mergeCell ref="AA19:AB19"/>
    <mergeCell ref="AD19:AG19"/>
    <mergeCell ref="AD18:AG18"/>
    <mergeCell ref="AH18:AI18"/>
    <mergeCell ref="AJ18:AL18"/>
    <mergeCell ref="AN18:AO18"/>
    <mergeCell ref="AP18:AQ18"/>
    <mergeCell ref="AR18:AS18"/>
    <mergeCell ref="BD19:BH19"/>
    <mergeCell ref="AH19:AI19"/>
    <mergeCell ref="W18:X18"/>
    <mergeCell ref="Y18:Z18"/>
    <mergeCell ref="AA18:AB18"/>
    <mergeCell ref="AA17:AB17"/>
    <mergeCell ref="AD17:AG17"/>
    <mergeCell ref="AH17:AI17"/>
    <mergeCell ref="AJ17:AL17"/>
    <mergeCell ref="AN17:AO17"/>
    <mergeCell ref="AP17:AQ17"/>
    <mergeCell ref="A14:J15"/>
    <mergeCell ref="K14:AZ15"/>
    <mergeCell ref="BD14:BH14"/>
    <mergeCell ref="BD15:BH15"/>
    <mergeCell ref="A16:J16"/>
    <mergeCell ref="K16:AZ16"/>
    <mergeCell ref="BD16:BH16"/>
    <mergeCell ref="BC6:BM9"/>
    <mergeCell ref="A10:J12"/>
    <mergeCell ref="K10:AZ12"/>
    <mergeCell ref="BC10:BM10"/>
    <mergeCell ref="BD11:BH11"/>
    <mergeCell ref="BI11:BM20"/>
    <mergeCell ref="BD12:BH12"/>
    <mergeCell ref="A13:J13"/>
    <mergeCell ref="K13:AZ13"/>
    <mergeCell ref="BD13:BH13"/>
    <mergeCell ref="AR17:AS17"/>
    <mergeCell ref="AT17:AU17"/>
    <mergeCell ref="BD17:BH17"/>
    <mergeCell ref="A18:J18"/>
    <mergeCell ref="O18:P18"/>
    <mergeCell ref="Q18:S18"/>
    <mergeCell ref="U18:V18"/>
    <mergeCell ref="AV4:AX4"/>
    <mergeCell ref="L6:S6"/>
    <mergeCell ref="U6:V6"/>
    <mergeCell ref="W6:AA6"/>
    <mergeCell ref="AB6:AC6"/>
    <mergeCell ref="AD6:AH6"/>
    <mergeCell ref="AI6:AJ6"/>
    <mergeCell ref="AK6:AN6"/>
    <mergeCell ref="AM1:AQ1"/>
    <mergeCell ref="AR1:AY1"/>
    <mergeCell ref="AM2:AQ2"/>
    <mergeCell ref="AR2:AY2"/>
    <mergeCell ref="AB4:AD4"/>
    <mergeCell ref="AE4:AH4"/>
    <mergeCell ref="AJ4:AL4"/>
    <mergeCell ref="AM4:AO4"/>
    <mergeCell ref="AP4:AQ4"/>
    <mergeCell ref="AR4:AT4"/>
  </mergeCells>
  <phoneticPr fontId="2"/>
  <dataValidations xWindow="542" yWindow="482" count="3">
    <dataValidation allowBlank="1" showInputMessage="1" showErrorMessage="1" prompt="期間延長の場合のみ記入" sqref="V54:W54"/>
    <dataValidation type="whole" allowBlank="1" showInputMessage="1" showErrorMessage="1" errorTitle="無効な数字が入力されています" error="1～7のいずれかを入力してください" prompt="1～7のうち該当する数字を_x000a_入力してください" sqref="BI11:BM20">
      <formula1>1</formula1>
      <formula2>7</formula2>
    </dataValidation>
    <dataValidation allowBlank="1" showInputMessage="1" showErrorMessage="1" promptTitle="期間延長の場合のみ記入" sqref="Z50:AA50"/>
  </dataValidations>
  <printOptions horizontalCentered="1" verticalCentered="1"/>
  <pageMargins left="0.31496062992125984" right="0.11811023622047245" top="0.35433070866141736" bottom="0.35433070866141736" header="0.31496062992125984" footer="0.31496062992125984"/>
  <pageSetup paperSize="9" scale="76"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BR165"/>
  <sheetViews>
    <sheetView showGridLines="0" topLeftCell="A28" zoomScale="90" zoomScaleNormal="90" workbookViewId="0">
      <selection activeCell="AC42" sqref="AC42:AG42"/>
    </sheetView>
  </sheetViews>
  <sheetFormatPr defaultRowHeight="13.5"/>
  <cols>
    <col min="1" max="65" width="2.5" style="1" customWidth="1"/>
    <col min="66" max="70" width="2.5" style="1" hidden="1" customWidth="1"/>
    <col min="71" max="88" width="2.5" style="1" customWidth="1"/>
    <col min="89" max="16384" width="9" style="1"/>
  </cols>
  <sheetData>
    <row r="1" spans="1:63" ht="15" customHeight="1">
      <c r="A1" s="7" t="s">
        <v>61</v>
      </c>
      <c r="AM1" s="386" t="s">
        <v>1</v>
      </c>
      <c r="AN1" s="386"/>
      <c r="AO1" s="386"/>
      <c r="AP1" s="386"/>
      <c r="AQ1" s="386"/>
      <c r="AR1" s="441" t="str">
        <f>IF(OR('経費1-3(追加・延長・その他) '!BI11=2,'経費1-3(追加・延長・その他) '!BI11=3,'経費1-3(追加・延長・その他) '!BI11=6),"",IF('経費1-3(追加・延長・その他) '!AR1="","",'経費1-3(追加・延長・その他) '!AR1))</f>
        <v/>
      </c>
      <c r="AS1" s="441"/>
      <c r="AT1" s="441"/>
      <c r="AU1" s="441"/>
      <c r="AV1" s="441"/>
      <c r="AW1" s="441"/>
      <c r="AX1" s="441"/>
      <c r="AY1" s="441"/>
    </row>
    <row r="2" spans="1:63" ht="15" customHeight="1">
      <c r="AM2" s="386" t="s">
        <v>2</v>
      </c>
      <c r="AN2" s="386"/>
      <c r="AO2" s="386"/>
      <c r="AP2" s="386"/>
      <c r="AQ2" s="386"/>
      <c r="AR2" s="386" t="s">
        <v>3</v>
      </c>
      <c r="AS2" s="386"/>
      <c r="AT2" s="386"/>
      <c r="AU2" s="386"/>
      <c r="AV2" s="386"/>
      <c r="AW2" s="386"/>
      <c r="AX2" s="386"/>
      <c r="AY2" s="386"/>
    </row>
    <row r="3" spans="1:63" ht="13.5" customHeight="1"/>
    <row r="4" spans="1:63" ht="15" customHeight="1">
      <c r="AC4" s="500" t="s">
        <v>4</v>
      </c>
      <c r="AD4" s="500"/>
      <c r="AE4" s="487" t="str">
        <f>IF('経費1-3(追加・延長・その他) '!AE4="","",'経費1-3(追加・延長・その他) '!AE4)</f>
        <v/>
      </c>
      <c r="AF4" s="487"/>
      <c r="AG4" s="487"/>
      <c r="AH4" s="487"/>
      <c r="AI4" s="1" t="s">
        <v>5</v>
      </c>
      <c r="AJ4" s="501" t="s">
        <v>293</v>
      </c>
      <c r="AK4" s="501"/>
      <c r="AL4" s="501"/>
      <c r="AM4" s="487" t="str">
        <f>IF('経費1-3(追加・延長・その他) '!AM4="","",'経費1-3(追加・延長・その他) '!AM4)</f>
        <v/>
      </c>
      <c r="AN4" s="487"/>
      <c r="AO4" s="487"/>
      <c r="AP4" s="502" t="s">
        <v>6</v>
      </c>
      <c r="AQ4" s="502"/>
      <c r="AR4" s="487" t="str">
        <f>IF('経費1-3(追加・延長・その他) '!AR4="","",'経費1-3(追加・延長・その他) '!AR4)</f>
        <v/>
      </c>
      <c r="AS4" s="487"/>
      <c r="AT4" s="487"/>
      <c r="AU4" s="1" t="s">
        <v>7</v>
      </c>
      <c r="AV4" s="487" t="str">
        <f>IF('経費1-3(追加・延長・その他) '!AV4="","",'経費1-3(追加・延長・その他) '!AV4)</f>
        <v/>
      </c>
      <c r="AW4" s="487"/>
      <c r="AX4" s="487"/>
      <c r="AY4" s="1" t="s">
        <v>8</v>
      </c>
    </row>
    <row r="5" spans="1:63" ht="7.5" customHeight="1"/>
    <row r="6" spans="1:63" ht="18.75" customHeight="1">
      <c r="A6" s="488" t="s">
        <v>62</v>
      </c>
      <c r="B6" s="488"/>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488"/>
      <c r="AN6" s="488"/>
      <c r="AO6" s="488"/>
      <c r="AP6" s="488"/>
      <c r="AQ6" s="488"/>
      <c r="AR6" s="488"/>
      <c r="AS6" s="488"/>
      <c r="AT6" s="488"/>
      <c r="AU6" s="488"/>
      <c r="AV6" s="488"/>
      <c r="AW6" s="488"/>
      <c r="AX6" s="488"/>
      <c r="AY6" s="488"/>
      <c r="AZ6" s="488"/>
      <c r="BB6" s="6"/>
      <c r="BC6" s="6"/>
      <c r="BD6" s="6"/>
      <c r="BE6" s="6"/>
      <c r="BF6" s="6"/>
      <c r="BG6" s="6"/>
      <c r="BH6" s="6"/>
    </row>
    <row r="7" spans="1:63" ht="18.75" customHeight="1">
      <c r="A7" s="489" t="s">
        <v>291</v>
      </c>
      <c r="B7" s="386"/>
      <c r="C7" s="386"/>
      <c r="D7" s="386"/>
      <c r="E7" s="386"/>
      <c r="F7" s="386"/>
      <c r="G7" s="386"/>
      <c r="H7" s="386"/>
      <c r="I7" s="386"/>
      <c r="J7" s="386"/>
      <c r="K7" s="490" t="str">
        <f>IF(OR('経費1-3(追加・延長・その他) '!BI11=2,'経費1-3(追加・延長・その他) '!BI11=3,'経費1-3(追加・延長・その他) '!BI11=6),"",IF('経費1-3(追加・延長・その他) '!K10="","",'経費1-3(追加・延長・その他) '!K10))</f>
        <v/>
      </c>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491"/>
      <c r="AU7" s="491"/>
      <c r="AV7" s="491"/>
      <c r="AW7" s="491"/>
      <c r="AX7" s="491"/>
      <c r="AY7" s="491"/>
      <c r="AZ7" s="492"/>
      <c r="BB7" s="6"/>
      <c r="BC7" s="6"/>
      <c r="BD7" s="6"/>
      <c r="BE7" s="6"/>
      <c r="BF7" s="6"/>
      <c r="BG7" s="6"/>
      <c r="BH7" s="6"/>
    </row>
    <row r="8" spans="1:63" ht="18.75" customHeight="1">
      <c r="A8" s="386"/>
      <c r="B8" s="386"/>
      <c r="C8" s="386"/>
      <c r="D8" s="386"/>
      <c r="E8" s="386"/>
      <c r="F8" s="386"/>
      <c r="G8" s="386"/>
      <c r="H8" s="386"/>
      <c r="I8" s="386"/>
      <c r="J8" s="386"/>
      <c r="K8" s="493"/>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4"/>
      <c r="AL8" s="494"/>
      <c r="AM8" s="494"/>
      <c r="AN8" s="494"/>
      <c r="AO8" s="494"/>
      <c r="AP8" s="494"/>
      <c r="AQ8" s="494"/>
      <c r="AR8" s="494"/>
      <c r="AS8" s="494"/>
      <c r="AT8" s="494"/>
      <c r="AU8" s="494"/>
      <c r="AV8" s="494"/>
      <c r="AW8" s="494"/>
      <c r="AX8" s="494"/>
      <c r="AY8" s="494"/>
      <c r="AZ8" s="495"/>
      <c r="BB8" s="6"/>
      <c r="BC8" s="6"/>
      <c r="BD8" s="6"/>
      <c r="BE8" s="6"/>
      <c r="BF8" s="6"/>
      <c r="BG8" s="6"/>
      <c r="BH8" s="6"/>
    </row>
    <row r="9" spans="1:63" ht="18.75" customHeight="1">
      <c r="A9" s="386"/>
      <c r="B9" s="386"/>
      <c r="C9" s="386"/>
      <c r="D9" s="386"/>
      <c r="E9" s="386"/>
      <c r="F9" s="386"/>
      <c r="G9" s="386"/>
      <c r="H9" s="386"/>
      <c r="I9" s="386"/>
      <c r="J9" s="386"/>
      <c r="K9" s="496"/>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8"/>
      <c r="BB9" s="6"/>
      <c r="BC9" s="6"/>
      <c r="BD9" s="6"/>
      <c r="BE9" s="6"/>
      <c r="BF9" s="6"/>
      <c r="BG9" s="6"/>
      <c r="BH9" s="6"/>
    </row>
    <row r="10" spans="1:63" ht="18.75" customHeight="1">
      <c r="A10" s="386" t="s">
        <v>28</v>
      </c>
      <c r="B10" s="386"/>
      <c r="C10" s="386"/>
      <c r="D10" s="386"/>
      <c r="E10" s="386"/>
      <c r="F10" s="386"/>
      <c r="G10" s="386"/>
      <c r="H10" s="386"/>
      <c r="I10" s="386"/>
      <c r="J10" s="386"/>
      <c r="K10" s="499" t="str">
        <f>IF(OR('経費1-3(追加・延長・その他) '!BI11=2,'経費1-3(追加・延長・その他) '!BI11=3,'経費1-3(追加・延長・その他) '!BI11=6),"",IF('経費1-3(追加・延長・その他) '!K10="","",'経費1-3(追加・延長・その他) '!K16))</f>
        <v/>
      </c>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499"/>
      <c r="AY10" s="499"/>
      <c r="AZ10" s="499"/>
    </row>
    <row r="11" spans="1:63" ht="11.25" customHeight="1">
      <c r="BB11" s="9"/>
      <c r="BC11" s="9"/>
      <c r="BD11" s="9"/>
      <c r="BE11" s="9"/>
      <c r="BF11" s="9"/>
      <c r="BG11" s="9"/>
      <c r="BH11" s="9"/>
      <c r="BI11" s="9"/>
      <c r="BJ11" s="9"/>
      <c r="BK11" s="9"/>
    </row>
    <row r="12" spans="1:63" ht="38.25" customHeight="1">
      <c r="A12" s="467" t="s">
        <v>287</v>
      </c>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7"/>
      <c r="AW12" s="467"/>
      <c r="AX12" s="467"/>
      <c r="AY12" s="467"/>
      <c r="AZ12" s="467"/>
      <c r="BB12" s="9"/>
      <c r="BC12" s="9"/>
      <c r="BD12" s="9"/>
      <c r="BE12" s="9"/>
      <c r="BF12" s="9"/>
      <c r="BG12" s="9"/>
      <c r="BH12" s="9"/>
      <c r="BI12" s="9"/>
      <c r="BJ12" s="9"/>
      <c r="BK12" s="9"/>
    </row>
    <row r="13" spans="1:63" ht="18.75" customHeight="1">
      <c r="A13" s="468" t="s">
        <v>64</v>
      </c>
      <c r="B13" s="469"/>
      <c r="C13" s="469"/>
      <c r="D13" s="469"/>
      <c r="E13" s="469"/>
      <c r="F13" s="469"/>
      <c r="G13" s="469"/>
      <c r="H13" s="469"/>
      <c r="I13" s="469"/>
      <c r="J13" s="469"/>
      <c r="K13" s="469"/>
      <c r="L13" s="469"/>
      <c r="M13" s="469"/>
      <c r="N13" s="470"/>
      <c r="O13" s="386" t="s">
        <v>65</v>
      </c>
      <c r="P13" s="386"/>
      <c r="Q13" s="386"/>
      <c r="R13" s="474" t="s">
        <v>66</v>
      </c>
      <c r="S13" s="475"/>
      <c r="T13" s="475"/>
      <c r="U13" s="475"/>
      <c r="V13" s="475"/>
      <c r="W13" s="475"/>
      <c r="X13" s="475"/>
      <c r="Y13" s="475"/>
      <c r="Z13" s="475"/>
      <c r="AA13" s="475"/>
      <c r="AB13" s="475"/>
      <c r="AC13" s="475"/>
      <c r="AD13" s="475"/>
      <c r="AE13" s="475"/>
      <c r="AF13" s="475"/>
      <c r="AG13" s="475"/>
      <c r="AH13" s="475"/>
      <c r="AI13" s="475"/>
      <c r="AJ13" s="475"/>
      <c r="AK13" s="475"/>
      <c r="AL13" s="475"/>
      <c r="AM13" s="475"/>
      <c r="AN13" s="475"/>
      <c r="AO13" s="475"/>
      <c r="AP13" s="475"/>
      <c r="AQ13" s="475"/>
      <c r="AR13" s="475"/>
      <c r="AS13" s="475"/>
      <c r="AT13" s="475"/>
      <c r="AU13" s="475"/>
      <c r="AV13" s="475"/>
      <c r="AW13" s="475"/>
      <c r="AX13" s="475"/>
      <c r="AY13" s="475"/>
      <c r="AZ13" s="476"/>
      <c r="BB13" s="477" t="s">
        <v>67</v>
      </c>
      <c r="BC13" s="478"/>
      <c r="BD13" s="478"/>
      <c r="BE13" s="478"/>
      <c r="BF13" s="478"/>
      <c r="BG13" s="478"/>
      <c r="BH13" s="478"/>
      <c r="BI13" s="478"/>
      <c r="BJ13" s="478"/>
      <c r="BK13" s="479"/>
    </row>
    <row r="14" spans="1:63" ht="18.75" customHeight="1">
      <c r="A14" s="471"/>
      <c r="B14" s="472"/>
      <c r="C14" s="472"/>
      <c r="D14" s="472"/>
      <c r="E14" s="472"/>
      <c r="F14" s="472"/>
      <c r="G14" s="472"/>
      <c r="H14" s="472"/>
      <c r="I14" s="472"/>
      <c r="J14" s="472"/>
      <c r="K14" s="472"/>
      <c r="L14" s="472"/>
      <c r="M14" s="472"/>
      <c r="N14" s="473"/>
      <c r="O14" s="386"/>
      <c r="P14" s="386"/>
      <c r="Q14" s="386"/>
      <c r="R14" s="12"/>
      <c r="S14" s="13"/>
      <c r="T14" s="483" t="s">
        <v>68</v>
      </c>
      <c r="U14" s="483"/>
      <c r="V14" s="483"/>
      <c r="W14" s="483"/>
      <c r="X14" s="14">
        <v>1</v>
      </c>
      <c r="Y14" s="15" t="s">
        <v>14</v>
      </c>
      <c r="Z14" s="13"/>
      <c r="AA14" s="16"/>
      <c r="AB14" s="17"/>
      <c r="AC14" s="18"/>
      <c r="AD14" s="483" t="s">
        <v>69</v>
      </c>
      <c r="AE14" s="483"/>
      <c r="AF14" s="483"/>
      <c r="AG14" s="483"/>
      <c r="AH14" s="14">
        <v>3</v>
      </c>
      <c r="AI14" s="15" t="s">
        <v>14</v>
      </c>
      <c r="AJ14" s="18"/>
      <c r="AK14" s="19"/>
      <c r="AL14" s="20"/>
      <c r="AM14" s="21"/>
      <c r="AN14" s="484" t="s">
        <v>70</v>
      </c>
      <c r="AO14" s="484"/>
      <c r="AP14" s="484"/>
      <c r="AQ14" s="484"/>
      <c r="AR14" s="14">
        <v>5</v>
      </c>
      <c r="AS14" s="15" t="s">
        <v>14</v>
      </c>
      <c r="AT14" s="18"/>
      <c r="AU14" s="19"/>
      <c r="AV14" s="485" t="s">
        <v>71</v>
      </c>
      <c r="AW14" s="483"/>
      <c r="AX14" s="483"/>
      <c r="AY14" s="483"/>
      <c r="AZ14" s="486"/>
      <c r="BB14" s="480"/>
      <c r="BC14" s="481"/>
      <c r="BD14" s="481"/>
      <c r="BE14" s="481"/>
      <c r="BF14" s="481"/>
      <c r="BG14" s="481"/>
      <c r="BH14" s="481"/>
      <c r="BI14" s="481"/>
      <c r="BJ14" s="481"/>
      <c r="BK14" s="482"/>
    </row>
    <row r="15" spans="1:63" ht="18.75" customHeight="1">
      <c r="A15" s="383" t="s">
        <v>72</v>
      </c>
      <c r="B15" s="385"/>
      <c r="C15" s="395" t="s">
        <v>73</v>
      </c>
      <c r="D15" s="396"/>
      <c r="E15" s="396"/>
      <c r="F15" s="396"/>
      <c r="G15" s="396"/>
      <c r="H15" s="396"/>
      <c r="I15" s="396"/>
      <c r="J15" s="396"/>
      <c r="K15" s="396"/>
      <c r="L15" s="396"/>
      <c r="M15" s="396"/>
      <c r="N15" s="397"/>
      <c r="O15" s="386">
        <v>2</v>
      </c>
      <c r="P15" s="386"/>
      <c r="Q15" s="386"/>
      <c r="R15" s="398" t="str">
        <f>IF(BF15="","□",CHOOSE(BF15,"■","□","□"))</f>
        <v>□</v>
      </c>
      <c r="S15" s="399"/>
      <c r="T15" s="397" t="s">
        <v>74</v>
      </c>
      <c r="U15" s="389"/>
      <c r="V15" s="389"/>
      <c r="W15" s="389"/>
      <c r="X15" s="389"/>
      <c r="Y15" s="389"/>
      <c r="Z15" s="389"/>
      <c r="AA15" s="389"/>
      <c r="AB15" s="398" t="str">
        <f>IF(BF15="","□",CHOOSE(BF15,"□","■","□"))</f>
        <v>□</v>
      </c>
      <c r="AC15" s="399"/>
      <c r="AD15" s="397" t="s">
        <v>75</v>
      </c>
      <c r="AE15" s="389"/>
      <c r="AF15" s="389"/>
      <c r="AG15" s="389"/>
      <c r="AH15" s="389"/>
      <c r="AI15" s="389"/>
      <c r="AJ15" s="389"/>
      <c r="AK15" s="389"/>
      <c r="AL15" s="398" t="str">
        <f>IF(BF15="","□",CHOOSE(BF15,"□","□","■"))</f>
        <v>□</v>
      </c>
      <c r="AM15" s="399"/>
      <c r="AN15" s="397" t="s">
        <v>76</v>
      </c>
      <c r="AO15" s="389"/>
      <c r="AP15" s="389"/>
      <c r="AQ15" s="389"/>
      <c r="AR15" s="389"/>
      <c r="AS15" s="389"/>
      <c r="AT15" s="389"/>
      <c r="AU15" s="389"/>
      <c r="AV15" s="386" t="str">
        <f>IF(AND(R15="□",AB15="□",AL15="□"),"",CHOOSE(BF15,O15*$X$14,O15*$AH$14,O15*$AR$14))</f>
        <v/>
      </c>
      <c r="AW15" s="386"/>
      <c r="AX15" s="386"/>
      <c r="AY15" s="386"/>
      <c r="AZ15" s="386"/>
      <c r="BB15" s="386" t="s">
        <v>72</v>
      </c>
      <c r="BC15" s="386"/>
      <c r="BD15" s="386"/>
      <c r="BE15" s="386"/>
      <c r="BF15" s="387"/>
      <c r="BG15" s="387"/>
      <c r="BH15" s="387"/>
      <c r="BI15" s="387"/>
      <c r="BJ15" s="387"/>
      <c r="BK15" s="387"/>
    </row>
    <row r="16" spans="1:63" ht="18.75" customHeight="1">
      <c r="A16" s="383" t="s">
        <v>77</v>
      </c>
      <c r="B16" s="385"/>
      <c r="C16" s="395" t="s">
        <v>78</v>
      </c>
      <c r="D16" s="396"/>
      <c r="E16" s="396"/>
      <c r="F16" s="396"/>
      <c r="G16" s="396"/>
      <c r="H16" s="396"/>
      <c r="I16" s="396"/>
      <c r="J16" s="396"/>
      <c r="K16" s="396"/>
      <c r="L16" s="396"/>
      <c r="M16" s="396"/>
      <c r="N16" s="397"/>
      <c r="O16" s="386">
        <v>1</v>
      </c>
      <c r="P16" s="386"/>
      <c r="Q16" s="386"/>
      <c r="R16" s="398" t="str">
        <f t="shared" ref="R16:R20" si="0">IF(BF16="","□",CHOOSE(BF16,"■","□","□"))</f>
        <v>□</v>
      </c>
      <c r="S16" s="399"/>
      <c r="T16" s="397" t="s">
        <v>79</v>
      </c>
      <c r="U16" s="389"/>
      <c r="V16" s="389"/>
      <c r="W16" s="389"/>
      <c r="X16" s="389"/>
      <c r="Y16" s="389"/>
      <c r="Z16" s="389"/>
      <c r="AA16" s="389"/>
      <c r="AB16" s="398" t="str">
        <f t="shared" ref="AB16:AB20" si="1">IF(BF16="","□",CHOOSE(BF16,"□","■","□"))</f>
        <v>□</v>
      </c>
      <c r="AC16" s="399"/>
      <c r="AD16" s="397" t="s">
        <v>80</v>
      </c>
      <c r="AE16" s="389"/>
      <c r="AF16" s="389"/>
      <c r="AG16" s="389"/>
      <c r="AH16" s="389"/>
      <c r="AI16" s="389"/>
      <c r="AJ16" s="389"/>
      <c r="AK16" s="389"/>
      <c r="AL16" s="464"/>
      <c r="AM16" s="465"/>
      <c r="AN16" s="465"/>
      <c r="AO16" s="465"/>
      <c r="AP16" s="465"/>
      <c r="AQ16" s="465"/>
      <c r="AR16" s="465"/>
      <c r="AS16" s="465"/>
      <c r="AT16" s="465"/>
      <c r="AU16" s="466"/>
      <c r="AV16" s="386" t="str">
        <f>IF(AND(R16="□",AB16="□"),"",CHOOSE(BF16,O16*$X$14,O16*$AH$14))</f>
        <v/>
      </c>
      <c r="AW16" s="386"/>
      <c r="AX16" s="386"/>
      <c r="AY16" s="386"/>
      <c r="AZ16" s="386"/>
      <c r="BB16" s="386" t="s">
        <v>77</v>
      </c>
      <c r="BC16" s="386"/>
      <c r="BD16" s="386"/>
      <c r="BE16" s="386"/>
      <c r="BF16" s="387"/>
      <c r="BG16" s="387"/>
      <c r="BH16" s="387"/>
      <c r="BI16" s="387"/>
      <c r="BJ16" s="387"/>
      <c r="BK16" s="387"/>
    </row>
    <row r="17" spans="1:70" ht="18.75" customHeight="1">
      <c r="A17" s="383" t="s">
        <v>81</v>
      </c>
      <c r="B17" s="385"/>
      <c r="C17" s="461" t="s">
        <v>82</v>
      </c>
      <c r="D17" s="462"/>
      <c r="E17" s="462"/>
      <c r="F17" s="462"/>
      <c r="G17" s="462"/>
      <c r="H17" s="462"/>
      <c r="I17" s="462"/>
      <c r="J17" s="462"/>
      <c r="K17" s="462"/>
      <c r="L17" s="462"/>
      <c r="M17" s="462"/>
      <c r="N17" s="463"/>
      <c r="O17" s="386">
        <v>1</v>
      </c>
      <c r="P17" s="386"/>
      <c r="Q17" s="386"/>
      <c r="R17" s="398" t="str">
        <f t="shared" si="0"/>
        <v>□</v>
      </c>
      <c r="S17" s="399"/>
      <c r="T17" s="404" t="s">
        <v>83</v>
      </c>
      <c r="U17" s="404"/>
      <c r="V17" s="404"/>
      <c r="W17" s="404"/>
      <c r="X17" s="404"/>
      <c r="Y17" s="404"/>
      <c r="Z17" s="404"/>
      <c r="AA17" s="405"/>
      <c r="AB17" s="398" t="str">
        <f t="shared" si="1"/>
        <v>□</v>
      </c>
      <c r="AC17" s="399"/>
      <c r="AD17" s="404" t="s">
        <v>84</v>
      </c>
      <c r="AE17" s="404"/>
      <c r="AF17" s="404"/>
      <c r="AG17" s="404"/>
      <c r="AH17" s="404"/>
      <c r="AI17" s="404"/>
      <c r="AJ17" s="404"/>
      <c r="AK17" s="405"/>
      <c r="AL17" s="398" t="str">
        <f t="shared" ref="AL17:AL20" si="2">IF(BF17="","□",CHOOSE(BF17,"□","□","■"))</f>
        <v>□</v>
      </c>
      <c r="AM17" s="399"/>
      <c r="AN17" s="397" t="s">
        <v>85</v>
      </c>
      <c r="AO17" s="389"/>
      <c r="AP17" s="389"/>
      <c r="AQ17" s="389"/>
      <c r="AR17" s="389"/>
      <c r="AS17" s="389"/>
      <c r="AT17" s="389"/>
      <c r="AU17" s="389"/>
      <c r="AV17" s="386" t="str">
        <f t="shared" ref="AV17:AV21" si="3">IF(AND(R17="□",AB17="□",AL17="□"),"",CHOOSE(BF17,O17*$X$14,O17*$AH$14,O17*$AR$14))</f>
        <v/>
      </c>
      <c r="AW17" s="386"/>
      <c r="AX17" s="386"/>
      <c r="AY17" s="386"/>
      <c r="AZ17" s="386"/>
      <c r="BB17" s="386" t="s">
        <v>81</v>
      </c>
      <c r="BC17" s="386"/>
      <c r="BD17" s="386"/>
      <c r="BE17" s="386"/>
      <c r="BF17" s="387"/>
      <c r="BG17" s="387"/>
      <c r="BH17" s="387"/>
      <c r="BI17" s="387"/>
      <c r="BJ17" s="387"/>
      <c r="BK17" s="387"/>
    </row>
    <row r="18" spans="1:70" ht="18.75" customHeight="1">
      <c r="A18" s="383" t="s">
        <v>86</v>
      </c>
      <c r="B18" s="385"/>
      <c r="C18" s="461" t="s">
        <v>87</v>
      </c>
      <c r="D18" s="462"/>
      <c r="E18" s="462"/>
      <c r="F18" s="462"/>
      <c r="G18" s="462"/>
      <c r="H18" s="462"/>
      <c r="I18" s="462"/>
      <c r="J18" s="462"/>
      <c r="K18" s="462"/>
      <c r="L18" s="462"/>
      <c r="M18" s="462"/>
      <c r="N18" s="463"/>
      <c r="O18" s="386">
        <v>2</v>
      </c>
      <c r="P18" s="386"/>
      <c r="Q18" s="386"/>
      <c r="R18" s="398" t="str">
        <f t="shared" si="0"/>
        <v>□</v>
      </c>
      <c r="S18" s="399"/>
      <c r="T18" s="397" t="s">
        <v>88</v>
      </c>
      <c r="U18" s="389"/>
      <c r="V18" s="389"/>
      <c r="W18" s="389"/>
      <c r="X18" s="389"/>
      <c r="Y18" s="389"/>
      <c r="Z18" s="389"/>
      <c r="AA18" s="389"/>
      <c r="AB18" s="398" t="str">
        <f t="shared" si="1"/>
        <v>□</v>
      </c>
      <c r="AC18" s="399"/>
      <c r="AD18" s="397" t="s">
        <v>89</v>
      </c>
      <c r="AE18" s="389"/>
      <c r="AF18" s="389"/>
      <c r="AG18" s="389"/>
      <c r="AH18" s="389"/>
      <c r="AI18" s="389"/>
      <c r="AJ18" s="389"/>
      <c r="AK18" s="389"/>
      <c r="AL18" s="398" t="str">
        <f t="shared" si="2"/>
        <v>□</v>
      </c>
      <c r="AM18" s="399"/>
      <c r="AN18" s="397" t="s">
        <v>90</v>
      </c>
      <c r="AO18" s="389"/>
      <c r="AP18" s="389"/>
      <c r="AQ18" s="389"/>
      <c r="AR18" s="389"/>
      <c r="AS18" s="389"/>
      <c r="AT18" s="389"/>
      <c r="AU18" s="389"/>
      <c r="AV18" s="386" t="str">
        <f t="shared" si="3"/>
        <v/>
      </c>
      <c r="AW18" s="386"/>
      <c r="AX18" s="386"/>
      <c r="AY18" s="386"/>
      <c r="AZ18" s="386"/>
      <c r="BB18" s="386" t="s">
        <v>86</v>
      </c>
      <c r="BC18" s="386"/>
      <c r="BD18" s="386"/>
      <c r="BE18" s="386"/>
      <c r="BF18" s="387"/>
      <c r="BG18" s="387"/>
      <c r="BH18" s="387"/>
      <c r="BI18" s="387"/>
      <c r="BJ18" s="387"/>
      <c r="BK18" s="387"/>
    </row>
    <row r="19" spans="1:70" ht="18.75" customHeight="1">
      <c r="A19" s="383" t="s">
        <v>91</v>
      </c>
      <c r="B19" s="385"/>
      <c r="C19" s="461" t="s">
        <v>92</v>
      </c>
      <c r="D19" s="462"/>
      <c r="E19" s="462"/>
      <c r="F19" s="462"/>
      <c r="G19" s="462"/>
      <c r="H19" s="462"/>
      <c r="I19" s="462"/>
      <c r="J19" s="462"/>
      <c r="K19" s="462"/>
      <c r="L19" s="462"/>
      <c r="M19" s="462"/>
      <c r="N19" s="463"/>
      <c r="O19" s="386">
        <v>3</v>
      </c>
      <c r="P19" s="386"/>
      <c r="Q19" s="386"/>
      <c r="R19" s="398" t="str">
        <f t="shared" si="0"/>
        <v>□</v>
      </c>
      <c r="S19" s="399"/>
      <c r="T19" s="397" t="s">
        <v>93</v>
      </c>
      <c r="U19" s="389"/>
      <c r="V19" s="389"/>
      <c r="W19" s="389"/>
      <c r="X19" s="389"/>
      <c r="Y19" s="389"/>
      <c r="Z19" s="389"/>
      <c r="AA19" s="389"/>
      <c r="AB19" s="464"/>
      <c r="AC19" s="465"/>
      <c r="AD19" s="465"/>
      <c r="AE19" s="465"/>
      <c r="AF19" s="465"/>
      <c r="AG19" s="465"/>
      <c r="AH19" s="465"/>
      <c r="AI19" s="465"/>
      <c r="AJ19" s="465"/>
      <c r="AK19" s="466"/>
      <c r="AL19" s="464"/>
      <c r="AM19" s="465"/>
      <c r="AN19" s="465"/>
      <c r="AO19" s="465"/>
      <c r="AP19" s="465"/>
      <c r="AQ19" s="465"/>
      <c r="AR19" s="465"/>
      <c r="AS19" s="465"/>
      <c r="AT19" s="465"/>
      <c r="AU19" s="466"/>
      <c r="AV19" s="386" t="str">
        <f>IF(R19="□","",O19*$X$14)</f>
        <v/>
      </c>
      <c r="AW19" s="386"/>
      <c r="AX19" s="386"/>
      <c r="AY19" s="386"/>
      <c r="AZ19" s="386"/>
      <c r="BB19" s="386" t="s">
        <v>91</v>
      </c>
      <c r="BC19" s="386"/>
      <c r="BD19" s="386"/>
      <c r="BE19" s="386"/>
      <c r="BF19" s="387"/>
      <c r="BG19" s="387"/>
      <c r="BH19" s="387"/>
      <c r="BI19" s="387"/>
      <c r="BJ19" s="387"/>
      <c r="BK19" s="387"/>
    </row>
    <row r="20" spans="1:70" ht="18.75" customHeight="1">
      <c r="A20" s="383" t="s">
        <v>94</v>
      </c>
      <c r="B20" s="385"/>
      <c r="C20" s="461" t="s">
        <v>95</v>
      </c>
      <c r="D20" s="462"/>
      <c r="E20" s="462"/>
      <c r="F20" s="462"/>
      <c r="G20" s="462"/>
      <c r="H20" s="462"/>
      <c r="I20" s="462"/>
      <c r="J20" s="462"/>
      <c r="K20" s="462"/>
      <c r="L20" s="462"/>
      <c r="M20" s="462"/>
      <c r="N20" s="463"/>
      <c r="O20" s="386">
        <v>1</v>
      </c>
      <c r="P20" s="386"/>
      <c r="Q20" s="386"/>
      <c r="R20" s="398" t="str">
        <f t="shared" si="0"/>
        <v>□</v>
      </c>
      <c r="S20" s="399"/>
      <c r="T20" s="404" t="s">
        <v>96</v>
      </c>
      <c r="U20" s="404"/>
      <c r="V20" s="404"/>
      <c r="W20" s="404"/>
      <c r="X20" s="404"/>
      <c r="Y20" s="404"/>
      <c r="Z20" s="404"/>
      <c r="AA20" s="405"/>
      <c r="AB20" s="398" t="str">
        <f t="shared" si="1"/>
        <v>□</v>
      </c>
      <c r="AC20" s="399"/>
      <c r="AD20" s="397" t="s">
        <v>97</v>
      </c>
      <c r="AE20" s="389"/>
      <c r="AF20" s="389"/>
      <c r="AG20" s="389"/>
      <c r="AH20" s="389"/>
      <c r="AI20" s="389"/>
      <c r="AJ20" s="389"/>
      <c r="AK20" s="389"/>
      <c r="AL20" s="398" t="str">
        <f t="shared" si="2"/>
        <v>□</v>
      </c>
      <c r="AM20" s="399"/>
      <c r="AN20" s="397" t="s">
        <v>98</v>
      </c>
      <c r="AO20" s="389"/>
      <c r="AP20" s="389"/>
      <c r="AQ20" s="389"/>
      <c r="AR20" s="389"/>
      <c r="AS20" s="389"/>
      <c r="AT20" s="389"/>
      <c r="AU20" s="389"/>
      <c r="AV20" s="386" t="str">
        <f t="shared" si="3"/>
        <v/>
      </c>
      <c r="AW20" s="386"/>
      <c r="AX20" s="386"/>
      <c r="AY20" s="386"/>
      <c r="AZ20" s="386"/>
      <c r="BB20" s="386" t="s">
        <v>94</v>
      </c>
      <c r="BC20" s="386"/>
      <c r="BD20" s="386"/>
      <c r="BE20" s="386"/>
      <c r="BF20" s="387"/>
      <c r="BG20" s="387"/>
      <c r="BH20" s="387"/>
      <c r="BI20" s="387"/>
      <c r="BJ20" s="387"/>
      <c r="BK20" s="387"/>
    </row>
    <row r="21" spans="1:70" ht="18.75" customHeight="1">
      <c r="A21" s="383" t="s">
        <v>99</v>
      </c>
      <c r="B21" s="385"/>
      <c r="C21" s="461" t="s">
        <v>100</v>
      </c>
      <c r="D21" s="462"/>
      <c r="E21" s="462"/>
      <c r="F21" s="462"/>
      <c r="G21" s="462"/>
      <c r="H21" s="462"/>
      <c r="I21" s="462"/>
      <c r="J21" s="462"/>
      <c r="K21" s="462"/>
      <c r="L21" s="462"/>
      <c r="M21" s="462"/>
      <c r="N21" s="463"/>
      <c r="O21" s="386">
        <v>1</v>
      </c>
      <c r="P21" s="386"/>
      <c r="Q21" s="386"/>
      <c r="R21" s="398" t="str">
        <f>IF(BF21="","□",CHOOSE(BF21,"■","□","□"))</f>
        <v>□</v>
      </c>
      <c r="S21" s="399"/>
      <c r="T21" s="397" t="s">
        <v>101</v>
      </c>
      <c r="U21" s="389"/>
      <c r="V21" s="389"/>
      <c r="W21" s="389"/>
      <c r="X21" s="389"/>
      <c r="Y21" s="389"/>
      <c r="Z21" s="389"/>
      <c r="AA21" s="389"/>
      <c r="AB21" s="398" t="str">
        <f>IF(BF21="","□",CHOOSE(BF21,"□","■","□"))</f>
        <v>□</v>
      </c>
      <c r="AC21" s="399"/>
      <c r="AD21" s="397" t="s">
        <v>102</v>
      </c>
      <c r="AE21" s="389"/>
      <c r="AF21" s="389"/>
      <c r="AG21" s="389"/>
      <c r="AH21" s="389"/>
      <c r="AI21" s="389"/>
      <c r="AJ21" s="389"/>
      <c r="AK21" s="389"/>
      <c r="AL21" s="398" t="str">
        <f>IF(BF21="","□",CHOOSE(BF21,"□","□","■"))</f>
        <v>□</v>
      </c>
      <c r="AM21" s="399"/>
      <c r="AN21" s="397" t="s">
        <v>103</v>
      </c>
      <c r="AO21" s="389"/>
      <c r="AP21" s="389"/>
      <c r="AQ21" s="389"/>
      <c r="AR21" s="389"/>
      <c r="AS21" s="389"/>
      <c r="AT21" s="389"/>
      <c r="AU21" s="389"/>
      <c r="AV21" s="386" t="str">
        <f t="shared" si="3"/>
        <v/>
      </c>
      <c r="AW21" s="386"/>
      <c r="AX21" s="386"/>
      <c r="AY21" s="386"/>
      <c r="AZ21" s="386"/>
      <c r="BB21" s="386" t="s">
        <v>99</v>
      </c>
      <c r="BC21" s="386"/>
      <c r="BD21" s="386"/>
      <c r="BE21" s="386"/>
      <c r="BF21" s="387"/>
      <c r="BG21" s="387"/>
      <c r="BH21" s="387"/>
      <c r="BI21" s="387"/>
      <c r="BJ21" s="387"/>
      <c r="BK21" s="387"/>
    </row>
    <row r="22" spans="1:70" ht="18.75" customHeight="1" thickBot="1">
      <c r="A22" s="326" t="s">
        <v>104</v>
      </c>
      <c r="B22" s="328"/>
      <c r="C22" s="450" t="s">
        <v>105</v>
      </c>
      <c r="D22" s="451"/>
      <c r="E22" s="451"/>
      <c r="F22" s="451"/>
      <c r="G22" s="451"/>
      <c r="H22" s="451"/>
      <c r="I22" s="451"/>
      <c r="J22" s="451"/>
      <c r="K22" s="451"/>
      <c r="L22" s="451"/>
      <c r="M22" s="451"/>
      <c r="N22" s="452"/>
      <c r="O22" s="326">
        <v>3</v>
      </c>
      <c r="P22" s="327"/>
      <c r="Q22" s="328"/>
      <c r="R22" s="422" t="str">
        <f>IF(BF22="","□",CHOOSE(BF22,"■","□","□","□"))</f>
        <v>□</v>
      </c>
      <c r="S22" s="423"/>
      <c r="T22" s="419" t="s">
        <v>106</v>
      </c>
      <c r="U22" s="419"/>
      <c r="V22" s="419"/>
      <c r="W22" s="419"/>
      <c r="X22" s="419"/>
      <c r="Y22" s="419"/>
      <c r="Z22" s="419"/>
      <c r="AA22" s="420"/>
      <c r="AB22" s="422" t="str">
        <f>IF(BF22="","□",CHOOSE(BF22,"□","■","□","□"))</f>
        <v>□</v>
      </c>
      <c r="AC22" s="423"/>
      <c r="AD22" s="419" t="s">
        <v>107</v>
      </c>
      <c r="AE22" s="419"/>
      <c r="AF22" s="419"/>
      <c r="AG22" s="419"/>
      <c r="AH22" s="419"/>
      <c r="AI22" s="419"/>
      <c r="AJ22" s="419"/>
      <c r="AK22" s="420"/>
      <c r="AL22" s="459" t="str">
        <f>IF(BF22="","□",CHOOSE(BF22,"□","□","■","□"))</f>
        <v>□</v>
      </c>
      <c r="AM22" s="422"/>
      <c r="AN22" s="420" t="s">
        <v>108</v>
      </c>
      <c r="AO22" s="460"/>
      <c r="AP22" s="460"/>
      <c r="AQ22" s="460"/>
      <c r="AR22" s="460"/>
      <c r="AS22" s="460"/>
      <c r="AT22" s="460"/>
      <c r="AU22" s="460"/>
      <c r="AV22" s="326" t="str">
        <f>IF(AND(R22="□",AB22="□",AL22="□",AL23="□"),"",CHOOSE(BF22,O22*$X$14,O22*$AH$14,O22*$AR$14,IF(AR23="",O22*$AR$14,SUM(O22*$AR$14,$BN$23))))</f>
        <v/>
      </c>
      <c r="AW22" s="327"/>
      <c r="AX22" s="327"/>
      <c r="AY22" s="327"/>
      <c r="AZ22" s="328"/>
      <c r="BB22" s="326" t="s">
        <v>104</v>
      </c>
      <c r="BC22" s="327"/>
      <c r="BD22" s="327"/>
      <c r="BE22" s="328"/>
      <c r="BF22" s="329"/>
      <c r="BG22" s="330"/>
      <c r="BH22" s="330"/>
      <c r="BI22" s="330"/>
      <c r="BJ22" s="330"/>
      <c r="BK22" s="331"/>
      <c r="BL22" s="22"/>
      <c r="BN22" s="441" t="s">
        <v>109</v>
      </c>
      <c r="BO22" s="441"/>
      <c r="BP22" s="441"/>
      <c r="BQ22" s="441"/>
      <c r="BR22" s="441"/>
    </row>
    <row r="23" spans="1:70" ht="18.75" customHeight="1" thickBot="1">
      <c r="A23" s="388"/>
      <c r="B23" s="362"/>
      <c r="C23" s="453"/>
      <c r="D23" s="454"/>
      <c r="E23" s="454"/>
      <c r="F23" s="454"/>
      <c r="G23" s="454"/>
      <c r="H23" s="454"/>
      <c r="I23" s="454"/>
      <c r="J23" s="454"/>
      <c r="K23" s="454"/>
      <c r="L23" s="454"/>
      <c r="M23" s="454"/>
      <c r="N23" s="455"/>
      <c r="O23" s="388"/>
      <c r="P23" s="355"/>
      <c r="Q23" s="362"/>
      <c r="R23" s="433"/>
      <c r="S23" s="358"/>
      <c r="T23" s="436"/>
      <c r="U23" s="436"/>
      <c r="V23" s="436"/>
      <c r="W23" s="436"/>
      <c r="X23" s="436"/>
      <c r="Y23" s="436"/>
      <c r="Z23" s="436"/>
      <c r="AA23" s="437"/>
      <c r="AB23" s="433"/>
      <c r="AC23" s="358"/>
      <c r="AD23" s="436"/>
      <c r="AE23" s="436"/>
      <c r="AF23" s="436"/>
      <c r="AG23" s="436"/>
      <c r="AH23" s="436"/>
      <c r="AI23" s="436"/>
      <c r="AJ23" s="436"/>
      <c r="AK23" s="437"/>
      <c r="AL23" s="442" t="str">
        <f>IF(BF22="","□",CHOOSE(BF22,"□","□","□","■"))</f>
        <v>□</v>
      </c>
      <c r="AM23" s="433"/>
      <c r="AN23" s="436" t="s">
        <v>110</v>
      </c>
      <c r="AO23" s="436"/>
      <c r="AP23" s="436"/>
      <c r="AQ23" s="443"/>
      <c r="AR23" s="444"/>
      <c r="AS23" s="445"/>
      <c r="AT23" s="446"/>
      <c r="AU23" s="23" t="s">
        <v>111</v>
      </c>
      <c r="AV23" s="388"/>
      <c r="AW23" s="355"/>
      <c r="AX23" s="355"/>
      <c r="AY23" s="355"/>
      <c r="AZ23" s="362"/>
      <c r="BB23" s="388"/>
      <c r="BC23" s="355"/>
      <c r="BD23" s="355"/>
      <c r="BE23" s="362"/>
      <c r="BF23" s="429"/>
      <c r="BG23" s="430"/>
      <c r="BH23" s="430"/>
      <c r="BI23" s="430"/>
      <c r="BJ23" s="430"/>
      <c r="BK23" s="431"/>
      <c r="BL23" s="22"/>
      <c r="BN23" s="441" t="str">
        <f>IF(AR23="","",IF(AR23&lt;75,9,IF(AR23&lt;100,18,IF(AR23&lt;125,27,IF(AR23&lt;150,36,IF(AR23&lt;175,45,IF(AR23&lt;200,54,IF(AR23&lt;225,63,IF(AR23&lt;250,72,IF(AR23&lt;275,81,""))))))))))</f>
        <v/>
      </c>
      <c r="BO23" s="441"/>
      <c r="BP23" s="441"/>
      <c r="BQ23" s="441"/>
      <c r="BR23" s="441"/>
    </row>
    <row r="24" spans="1:70" ht="18.75" customHeight="1">
      <c r="A24" s="335"/>
      <c r="B24" s="337"/>
      <c r="C24" s="456"/>
      <c r="D24" s="457"/>
      <c r="E24" s="457"/>
      <c r="F24" s="457"/>
      <c r="G24" s="457"/>
      <c r="H24" s="457"/>
      <c r="I24" s="457"/>
      <c r="J24" s="457"/>
      <c r="K24" s="457"/>
      <c r="L24" s="457"/>
      <c r="M24" s="457"/>
      <c r="N24" s="458"/>
      <c r="O24" s="335"/>
      <c r="P24" s="336"/>
      <c r="Q24" s="337"/>
      <c r="R24" s="424"/>
      <c r="S24" s="425"/>
      <c r="T24" s="421"/>
      <c r="U24" s="421"/>
      <c r="V24" s="421"/>
      <c r="W24" s="421"/>
      <c r="X24" s="421"/>
      <c r="Y24" s="421"/>
      <c r="Z24" s="421"/>
      <c r="AA24" s="408"/>
      <c r="AB24" s="424"/>
      <c r="AC24" s="425"/>
      <c r="AD24" s="421"/>
      <c r="AE24" s="421"/>
      <c r="AF24" s="421"/>
      <c r="AG24" s="421"/>
      <c r="AH24" s="421"/>
      <c r="AI24" s="421"/>
      <c r="AJ24" s="421"/>
      <c r="AK24" s="408"/>
      <c r="AL24" s="447" t="s">
        <v>112</v>
      </c>
      <c r="AM24" s="448"/>
      <c r="AN24" s="448"/>
      <c r="AO24" s="448"/>
      <c r="AP24" s="448"/>
      <c r="AQ24" s="448"/>
      <c r="AR24" s="448"/>
      <c r="AS24" s="448"/>
      <c r="AT24" s="448"/>
      <c r="AU24" s="449"/>
      <c r="AV24" s="335"/>
      <c r="AW24" s="336"/>
      <c r="AX24" s="336"/>
      <c r="AY24" s="336"/>
      <c r="AZ24" s="337"/>
      <c r="BB24" s="335"/>
      <c r="BC24" s="336"/>
      <c r="BD24" s="336"/>
      <c r="BE24" s="337"/>
      <c r="BF24" s="332"/>
      <c r="BG24" s="333"/>
      <c r="BH24" s="333"/>
      <c r="BI24" s="333"/>
      <c r="BJ24" s="333"/>
      <c r="BK24" s="334"/>
      <c r="BL24" s="22"/>
      <c r="BN24" s="441"/>
      <c r="BO24" s="441"/>
      <c r="BP24" s="441"/>
      <c r="BQ24" s="441"/>
      <c r="BR24" s="441"/>
    </row>
    <row r="25" spans="1:70" ht="18.75" customHeight="1">
      <c r="A25" s="326" t="s">
        <v>113</v>
      </c>
      <c r="B25" s="328"/>
      <c r="C25" s="432" t="s">
        <v>114</v>
      </c>
      <c r="D25" s="419"/>
      <c r="E25" s="419"/>
      <c r="F25" s="419"/>
      <c r="G25" s="419"/>
      <c r="H25" s="419"/>
      <c r="I25" s="419"/>
      <c r="J25" s="419"/>
      <c r="K25" s="419"/>
      <c r="L25" s="419"/>
      <c r="M25" s="419"/>
      <c r="N25" s="420"/>
      <c r="O25" s="326">
        <v>1</v>
      </c>
      <c r="P25" s="327"/>
      <c r="Q25" s="328"/>
      <c r="R25" s="422" t="str">
        <f>IF(BF25="","□",CHOOSE(BF25,"■","□","□"))</f>
        <v>□</v>
      </c>
      <c r="S25" s="423"/>
      <c r="T25" s="419" t="s">
        <v>115</v>
      </c>
      <c r="U25" s="419"/>
      <c r="V25" s="419"/>
      <c r="W25" s="419"/>
      <c r="X25" s="419"/>
      <c r="Y25" s="419"/>
      <c r="Z25" s="419"/>
      <c r="AA25" s="420"/>
      <c r="AB25" s="422" t="str">
        <f>IF(BF25="","□",CHOOSE(BF25,"□","■","□"))</f>
        <v>□</v>
      </c>
      <c r="AC25" s="423"/>
      <c r="AD25" s="419" t="s">
        <v>116</v>
      </c>
      <c r="AE25" s="419"/>
      <c r="AF25" s="419"/>
      <c r="AG25" s="419"/>
      <c r="AH25" s="419"/>
      <c r="AI25" s="419"/>
      <c r="AJ25" s="419"/>
      <c r="AK25" s="420"/>
      <c r="AL25" s="433" t="str">
        <f>IF(BF25="","□",CHOOSE(BF25,"□","□","■"))</f>
        <v>□</v>
      </c>
      <c r="AM25" s="358"/>
      <c r="AN25" s="436" t="s">
        <v>117</v>
      </c>
      <c r="AO25" s="436"/>
      <c r="AP25" s="436"/>
      <c r="AQ25" s="436"/>
      <c r="AR25" s="436"/>
      <c r="AS25" s="436"/>
      <c r="AT25" s="436"/>
      <c r="AU25" s="437"/>
      <c r="AV25" s="326" t="str">
        <f>IF(AND(R25="□",AB25="□",AL25="□"),"",CHOOSE(BF25,O25*$X$14,O25*$AH$14,O25*$AR$14))</f>
        <v/>
      </c>
      <c r="AW25" s="327"/>
      <c r="AX25" s="327"/>
      <c r="AY25" s="327"/>
      <c r="AZ25" s="328"/>
      <c r="BB25" s="326" t="s">
        <v>113</v>
      </c>
      <c r="BC25" s="327"/>
      <c r="BD25" s="327"/>
      <c r="BE25" s="328"/>
      <c r="BF25" s="429"/>
      <c r="BG25" s="430"/>
      <c r="BH25" s="430"/>
      <c r="BI25" s="430"/>
      <c r="BJ25" s="430"/>
      <c r="BK25" s="431"/>
    </row>
    <row r="26" spans="1:70" ht="18.75" customHeight="1">
      <c r="A26" s="335"/>
      <c r="B26" s="337"/>
      <c r="C26" s="438"/>
      <c r="D26" s="421"/>
      <c r="E26" s="421"/>
      <c r="F26" s="421"/>
      <c r="G26" s="421"/>
      <c r="H26" s="421"/>
      <c r="I26" s="421"/>
      <c r="J26" s="421"/>
      <c r="K26" s="421"/>
      <c r="L26" s="421"/>
      <c r="M26" s="421"/>
      <c r="N26" s="408"/>
      <c r="O26" s="335"/>
      <c r="P26" s="336"/>
      <c r="Q26" s="337"/>
      <c r="R26" s="424"/>
      <c r="S26" s="425"/>
      <c r="T26" s="421"/>
      <c r="U26" s="421"/>
      <c r="V26" s="421"/>
      <c r="W26" s="421"/>
      <c r="X26" s="421"/>
      <c r="Y26" s="421"/>
      <c r="Z26" s="421"/>
      <c r="AA26" s="408"/>
      <c r="AB26" s="424"/>
      <c r="AC26" s="425"/>
      <c r="AD26" s="439" t="s">
        <v>118</v>
      </c>
      <c r="AE26" s="440"/>
      <c r="AF26" s="440"/>
      <c r="AG26" s="440"/>
      <c r="AH26" s="440"/>
      <c r="AI26" s="440"/>
      <c r="AJ26" s="440"/>
      <c r="AK26" s="440"/>
      <c r="AL26" s="424"/>
      <c r="AM26" s="425"/>
      <c r="AN26" s="421"/>
      <c r="AO26" s="421"/>
      <c r="AP26" s="421"/>
      <c r="AQ26" s="421"/>
      <c r="AR26" s="421"/>
      <c r="AS26" s="421"/>
      <c r="AT26" s="421"/>
      <c r="AU26" s="408"/>
      <c r="AV26" s="335"/>
      <c r="AW26" s="336"/>
      <c r="AX26" s="336"/>
      <c r="AY26" s="336"/>
      <c r="AZ26" s="337"/>
      <c r="BB26" s="335"/>
      <c r="BC26" s="336"/>
      <c r="BD26" s="336"/>
      <c r="BE26" s="337"/>
      <c r="BF26" s="332"/>
      <c r="BG26" s="333"/>
      <c r="BH26" s="333"/>
      <c r="BI26" s="333"/>
      <c r="BJ26" s="333"/>
      <c r="BK26" s="334"/>
    </row>
    <row r="27" spans="1:70" ht="18.75" customHeight="1">
      <c r="A27" s="383" t="s">
        <v>119</v>
      </c>
      <c r="B27" s="385"/>
      <c r="C27" s="395" t="s">
        <v>120</v>
      </c>
      <c r="D27" s="396"/>
      <c r="E27" s="396"/>
      <c r="F27" s="396"/>
      <c r="G27" s="396"/>
      <c r="H27" s="396"/>
      <c r="I27" s="396"/>
      <c r="J27" s="396"/>
      <c r="K27" s="396"/>
      <c r="L27" s="396"/>
      <c r="M27" s="396"/>
      <c r="N27" s="397"/>
      <c r="O27" s="386">
        <v>1</v>
      </c>
      <c r="P27" s="386"/>
      <c r="Q27" s="386"/>
      <c r="R27" s="398" t="str">
        <f>IF(BF27="","□",CHOOSE(BF27,"■","□","□"))</f>
        <v>□</v>
      </c>
      <c r="S27" s="399"/>
      <c r="T27" s="397" t="s">
        <v>121</v>
      </c>
      <c r="U27" s="389"/>
      <c r="V27" s="389"/>
      <c r="W27" s="389"/>
      <c r="X27" s="389"/>
      <c r="Y27" s="389"/>
      <c r="Z27" s="389"/>
      <c r="AA27" s="389"/>
      <c r="AB27" s="398" t="str">
        <f>IF(BF27="","□",CHOOSE(BF27,"□","■","□"))</f>
        <v>□</v>
      </c>
      <c r="AC27" s="399"/>
      <c r="AD27" s="397" t="s">
        <v>122</v>
      </c>
      <c r="AE27" s="389"/>
      <c r="AF27" s="389"/>
      <c r="AG27" s="389"/>
      <c r="AH27" s="389"/>
      <c r="AI27" s="389"/>
      <c r="AJ27" s="389"/>
      <c r="AK27" s="389"/>
      <c r="AL27" s="398" t="str">
        <f>IF(BF27="","□",CHOOSE(BF27,"□","□","■"))</f>
        <v>□</v>
      </c>
      <c r="AM27" s="399"/>
      <c r="AN27" s="397" t="s">
        <v>123</v>
      </c>
      <c r="AO27" s="389"/>
      <c r="AP27" s="389"/>
      <c r="AQ27" s="389"/>
      <c r="AR27" s="389"/>
      <c r="AS27" s="389"/>
      <c r="AT27" s="389"/>
      <c r="AU27" s="389"/>
      <c r="AV27" s="383" t="str">
        <f>IF(AND(R27="□",AB27="□",AL27="□"),"",CHOOSE(BF27,O27*$X$14,O27*$AH$14,O27*$AR$14))</f>
        <v/>
      </c>
      <c r="AW27" s="384"/>
      <c r="AX27" s="384"/>
      <c r="AY27" s="384"/>
      <c r="AZ27" s="385"/>
      <c r="BB27" s="386" t="s">
        <v>119</v>
      </c>
      <c r="BC27" s="386"/>
      <c r="BD27" s="386"/>
      <c r="BE27" s="386"/>
      <c r="BF27" s="387"/>
      <c r="BG27" s="387"/>
      <c r="BH27" s="387"/>
      <c r="BI27" s="387"/>
      <c r="BJ27" s="387"/>
      <c r="BK27" s="387"/>
    </row>
    <row r="28" spans="1:70" ht="18.75" customHeight="1">
      <c r="A28" s="326" t="s">
        <v>124</v>
      </c>
      <c r="B28" s="328"/>
      <c r="C28" s="395" t="s">
        <v>125</v>
      </c>
      <c r="D28" s="396"/>
      <c r="E28" s="396"/>
      <c r="F28" s="396"/>
      <c r="G28" s="396"/>
      <c r="H28" s="396"/>
      <c r="I28" s="396"/>
      <c r="J28" s="396"/>
      <c r="K28" s="396"/>
      <c r="L28" s="396"/>
      <c r="M28" s="396"/>
      <c r="N28" s="397"/>
      <c r="O28" s="386">
        <v>2</v>
      </c>
      <c r="P28" s="386"/>
      <c r="Q28" s="386"/>
      <c r="R28" s="398" t="str">
        <f t="shared" ref="R28" si="4">IF(BF28="","□",CHOOSE(BF28,"■","□","□"))</f>
        <v>□</v>
      </c>
      <c r="S28" s="399"/>
      <c r="T28" s="397" t="s">
        <v>126</v>
      </c>
      <c r="U28" s="389"/>
      <c r="V28" s="389"/>
      <c r="W28" s="389"/>
      <c r="X28" s="389"/>
      <c r="Y28" s="389"/>
      <c r="Z28" s="389"/>
      <c r="AA28" s="389"/>
      <c r="AB28" s="398" t="str">
        <f t="shared" ref="AB28" si="5">IF(BF28="","□",CHOOSE(BF28,"□","■","□"))</f>
        <v>□</v>
      </c>
      <c r="AC28" s="399"/>
      <c r="AD28" s="397" t="s">
        <v>127</v>
      </c>
      <c r="AE28" s="389"/>
      <c r="AF28" s="389"/>
      <c r="AG28" s="389"/>
      <c r="AH28" s="389"/>
      <c r="AI28" s="389"/>
      <c r="AJ28" s="389"/>
      <c r="AK28" s="389"/>
      <c r="AL28" s="398" t="str">
        <f t="shared" ref="AL28" si="6">IF(BF28="","□",CHOOSE(BF28,"□","□","■"))</f>
        <v>□</v>
      </c>
      <c r="AM28" s="399"/>
      <c r="AN28" s="397" t="s">
        <v>128</v>
      </c>
      <c r="AO28" s="389"/>
      <c r="AP28" s="389"/>
      <c r="AQ28" s="389"/>
      <c r="AR28" s="389"/>
      <c r="AS28" s="389"/>
      <c r="AT28" s="389"/>
      <c r="AU28" s="389"/>
      <c r="AV28" s="383" t="str">
        <f>IF(AND(R28="□",AB28="□",AL28="□"),"",CHOOSE(BF28,O28*$X$14,O28*$AH$14,O28*$AR$14))</f>
        <v/>
      </c>
      <c r="AW28" s="384"/>
      <c r="AX28" s="384"/>
      <c r="AY28" s="384"/>
      <c r="AZ28" s="385"/>
      <c r="BB28" s="416" t="s">
        <v>124</v>
      </c>
      <c r="BC28" s="417"/>
      <c r="BD28" s="417"/>
      <c r="BE28" s="418"/>
      <c r="BF28" s="329"/>
      <c r="BG28" s="330"/>
      <c r="BH28" s="330"/>
      <c r="BI28" s="330"/>
      <c r="BJ28" s="330"/>
      <c r="BK28" s="331"/>
    </row>
    <row r="29" spans="1:70" ht="18.75" customHeight="1">
      <c r="A29" s="326" t="s">
        <v>129</v>
      </c>
      <c r="B29" s="328"/>
      <c r="C29" s="395" t="s">
        <v>130</v>
      </c>
      <c r="D29" s="396"/>
      <c r="E29" s="396"/>
      <c r="F29" s="396"/>
      <c r="G29" s="396"/>
      <c r="H29" s="396"/>
      <c r="I29" s="396"/>
      <c r="J29" s="396"/>
      <c r="K29" s="396"/>
      <c r="L29" s="396"/>
      <c r="M29" s="396"/>
      <c r="N29" s="397"/>
      <c r="O29" s="394">
        <v>1</v>
      </c>
      <c r="P29" s="394"/>
      <c r="Q29" s="394"/>
      <c r="R29" s="398" t="str">
        <f>IF(BF29="","□",CHOOSE(BF29,"■","□","□"))</f>
        <v>□</v>
      </c>
      <c r="S29" s="399"/>
      <c r="T29" s="397" t="s">
        <v>126</v>
      </c>
      <c r="U29" s="389"/>
      <c r="V29" s="389"/>
      <c r="W29" s="389"/>
      <c r="X29" s="389"/>
      <c r="Y29" s="389"/>
      <c r="Z29" s="389"/>
      <c r="AA29" s="389"/>
      <c r="AB29" s="398" t="str">
        <f>IF(BF29="","□",CHOOSE(BF29,"□","■","□"))</f>
        <v>□</v>
      </c>
      <c r="AC29" s="399"/>
      <c r="AD29" s="397" t="s">
        <v>127</v>
      </c>
      <c r="AE29" s="389"/>
      <c r="AF29" s="389"/>
      <c r="AG29" s="389"/>
      <c r="AH29" s="389"/>
      <c r="AI29" s="389"/>
      <c r="AJ29" s="389"/>
      <c r="AK29" s="389"/>
      <c r="AL29" s="398" t="str">
        <f>IF(BF29="","□",CHOOSE(BF29,"□","□","■"))</f>
        <v>□</v>
      </c>
      <c r="AM29" s="399"/>
      <c r="AN29" s="397" t="s">
        <v>128</v>
      </c>
      <c r="AO29" s="389"/>
      <c r="AP29" s="389"/>
      <c r="AQ29" s="389"/>
      <c r="AR29" s="389"/>
      <c r="AS29" s="389"/>
      <c r="AT29" s="389"/>
      <c r="AU29" s="389"/>
      <c r="AV29" s="386" t="str">
        <f>IF(AND(R29="□",AB29="□",AL29="□"),"",CHOOSE(BF29,O29*$X$14,O29*$AH$14,O29*$AR$14))</f>
        <v/>
      </c>
      <c r="AW29" s="386"/>
      <c r="AX29" s="386"/>
      <c r="AY29" s="386"/>
      <c r="AZ29" s="386"/>
      <c r="BB29" s="416" t="s">
        <v>129</v>
      </c>
      <c r="BC29" s="417"/>
      <c r="BD29" s="417"/>
      <c r="BE29" s="418"/>
      <c r="BF29" s="329"/>
      <c r="BG29" s="330"/>
      <c r="BH29" s="330"/>
      <c r="BI29" s="330"/>
      <c r="BJ29" s="330"/>
      <c r="BK29" s="331"/>
    </row>
    <row r="30" spans="1:70" ht="18.75" customHeight="1">
      <c r="A30" s="326" t="s">
        <v>131</v>
      </c>
      <c r="B30" s="328"/>
      <c r="C30" s="432" t="s">
        <v>132</v>
      </c>
      <c r="D30" s="419"/>
      <c r="E30" s="419"/>
      <c r="F30" s="419"/>
      <c r="G30" s="419"/>
      <c r="H30" s="419"/>
      <c r="I30" s="419"/>
      <c r="J30" s="419"/>
      <c r="K30" s="419"/>
      <c r="L30" s="419"/>
      <c r="M30" s="419"/>
      <c r="N30" s="420"/>
      <c r="O30" s="326">
        <v>1</v>
      </c>
      <c r="P30" s="327"/>
      <c r="Q30" s="328"/>
      <c r="R30" s="433" t="str">
        <f>IF(BF30="","□",CHOOSE(BF30,"■","□","□"))</f>
        <v>□</v>
      </c>
      <c r="S30" s="358"/>
      <c r="T30" s="436" t="s">
        <v>133</v>
      </c>
      <c r="U30" s="436"/>
      <c r="V30" s="436"/>
      <c r="W30" s="436"/>
      <c r="X30" s="436"/>
      <c r="Y30" s="436"/>
      <c r="Z30" s="436"/>
      <c r="AA30" s="437"/>
      <c r="AB30" s="422" t="str">
        <f>IF(BF30="","□",CHOOSE(BF30,"□","■","□"))</f>
        <v>□</v>
      </c>
      <c r="AC30" s="423"/>
      <c r="AD30" s="419" t="s">
        <v>134</v>
      </c>
      <c r="AE30" s="419"/>
      <c r="AF30" s="419"/>
      <c r="AG30" s="419"/>
      <c r="AH30" s="419"/>
      <c r="AI30" s="419"/>
      <c r="AJ30" s="419"/>
      <c r="AK30" s="420"/>
      <c r="AL30" s="422" t="str">
        <f>IF(BF30="","□",CHOOSE(BF30,"□","□","■"))</f>
        <v>□</v>
      </c>
      <c r="AM30" s="423"/>
      <c r="AN30" s="419" t="s">
        <v>135</v>
      </c>
      <c r="AO30" s="419"/>
      <c r="AP30" s="419"/>
      <c r="AQ30" s="419"/>
      <c r="AR30" s="419"/>
      <c r="AS30" s="419"/>
      <c r="AT30" s="419"/>
      <c r="AU30" s="420"/>
      <c r="AV30" s="326" t="str">
        <f>IF(AND(R30="□",AB30="□",AL30="□"),"",CHOOSE(BF30,O30*$X$14,O30*$AH$14,O30*$AR$14))</f>
        <v/>
      </c>
      <c r="AW30" s="327"/>
      <c r="AX30" s="327"/>
      <c r="AY30" s="327"/>
      <c r="AZ30" s="328"/>
      <c r="BB30" s="416" t="s">
        <v>131</v>
      </c>
      <c r="BC30" s="417"/>
      <c r="BD30" s="417"/>
      <c r="BE30" s="418"/>
      <c r="BF30" s="329"/>
      <c r="BG30" s="330"/>
      <c r="BH30" s="330"/>
      <c r="BI30" s="330"/>
      <c r="BJ30" s="330"/>
      <c r="BK30" s="331"/>
    </row>
    <row r="31" spans="1:70" ht="18.75" customHeight="1" thickBot="1">
      <c r="A31" s="388"/>
      <c r="B31" s="362"/>
      <c r="C31" s="438" t="s">
        <v>136</v>
      </c>
      <c r="D31" s="421"/>
      <c r="E31" s="421"/>
      <c r="F31" s="421"/>
      <c r="G31" s="421"/>
      <c r="H31" s="421"/>
      <c r="I31" s="421"/>
      <c r="J31" s="421"/>
      <c r="K31" s="421"/>
      <c r="L31" s="421"/>
      <c r="M31" s="421"/>
      <c r="N31" s="408"/>
      <c r="O31" s="335"/>
      <c r="P31" s="336"/>
      <c r="Q31" s="337"/>
      <c r="R31" s="434"/>
      <c r="S31" s="435"/>
      <c r="T31" s="436"/>
      <c r="U31" s="436"/>
      <c r="V31" s="436"/>
      <c r="W31" s="436"/>
      <c r="X31" s="436"/>
      <c r="Y31" s="436"/>
      <c r="Z31" s="436"/>
      <c r="AA31" s="437"/>
      <c r="AB31" s="424"/>
      <c r="AC31" s="425"/>
      <c r="AD31" s="421"/>
      <c r="AE31" s="421"/>
      <c r="AF31" s="421"/>
      <c r="AG31" s="421"/>
      <c r="AH31" s="421"/>
      <c r="AI31" s="421"/>
      <c r="AJ31" s="421"/>
      <c r="AK31" s="408"/>
      <c r="AL31" s="424"/>
      <c r="AM31" s="425"/>
      <c r="AN31" s="421"/>
      <c r="AO31" s="421"/>
      <c r="AP31" s="421"/>
      <c r="AQ31" s="421"/>
      <c r="AR31" s="421"/>
      <c r="AS31" s="421"/>
      <c r="AT31" s="421"/>
      <c r="AU31" s="408"/>
      <c r="AV31" s="335"/>
      <c r="AW31" s="336"/>
      <c r="AX31" s="336"/>
      <c r="AY31" s="336"/>
      <c r="AZ31" s="337"/>
      <c r="BB31" s="426"/>
      <c r="BC31" s="427"/>
      <c r="BD31" s="427"/>
      <c r="BE31" s="428"/>
      <c r="BF31" s="429"/>
      <c r="BG31" s="430"/>
      <c r="BH31" s="430"/>
      <c r="BI31" s="430"/>
      <c r="BJ31" s="430"/>
      <c r="BK31" s="431"/>
    </row>
    <row r="32" spans="1:70" ht="18.75" customHeight="1" thickBot="1">
      <c r="A32" s="326" t="s">
        <v>137</v>
      </c>
      <c r="B32" s="328"/>
      <c r="C32" s="395" t="s">
        <v>138</v>
      </c>
      <c r="D32" s="396"/>
      <c r="E32" s="396"/>
      <c r="F32" s="396"/>
      <c r="G32" s="396"/>
      <c r="H32" s="396"/>
      <c r="I32" s="396"/>
      <c r="J32" s="396"/>
      <c r="K32" s="396"/>
      <c r="L32" s="396"/>
      <c r="M32" s="396"/>
      <c r="N32" s="397"/>
      <c r="O32" s="386">
        <v>3</v>
      </c>
      <c r="P32" s="386"/>
      <c r="Q32" s="383"/>
      <c r="R32" s="413" t="str">
        <f>IF(BF32="","",BF32)</f>
        <v/>
      </c>
      <c r="S32" s="414"/>
      <c r="T32" s="414"/>
      <c r="U32" s="414"/>
      <c r="V32" s="414"/>
      <c r="W32" s="414"/>
      <c r="X32" s="414"/>
      <c r="Y32" s="414"/>
      <c r="Z32" s="414"/>
      <c r="AA32" s="415"/>
      <c r="AB32" s="385" t="s">
        <v>139</v>
      </c>
      <c r="AC32" s="386"/>
      <c r="AD32" s="400"/>
      <c r="AE32" s="401"/>
      <c r="AF32" s="401"/>
      <c r="AG32" s="401"/>
      <c r="AH32" s="401"/>
      <c r="AI32" s="401"/>
      <c r="AJ32" s="401"/>
      <c r="AK32" s="401"/>
      <c r="AL32" s="401"/>
      <c r="AM32" s="401"/>
      <c r="AN32" s="401"/>
      <c r="AO32" s="401"/>
      <c r="AP32" s="401"/>
      <c r="AQ32" s="401"/>
      <c r="AR32" s="401"/>
      <c r="AS32" s="401"/>
      <c r="AT32" s="401"/>
      <c r="AU32" s="402"/>
      <c r="AV32" s="383" t="str">
        <f>IF(R32="","",O32*R32)</f>
        <v/>
      </c>
      <c r="AW32" s="384"/>
      <c r="AX32" s="384"/>
      <c r="AY32" s="384"/>
      <c r="AZ32" s="385"/>
      <c r="BB32" s="416" t="s">
        <v>137</v>
      </c>
      <c r="BC32" s="417"/>
      <c r="BD32" s="417"/>
      <c r="BE32" s="418"/>
      <c r="BF32" s="329"/>
      <c r="BG32" s="330"/>
      <c r="BH32" s="330"/>
      <c r="BI32" s="330"/>
      <c r="BJ32" s="330"/>
      <c r="BK32" s="331"/>
    </row>
    <row r="33" spans="1:63" ht="18.75" customHeight="1" thickBot="1">
      <c r="A33" s="326" t="s">
        <v>140</v>
      </c>
      <c r="B33" s="328"/>
      <c r="C33" s="395" t="s">
        <v>141</v>
      </c>
      <c r="D33" s="396"/>
      <c r="E33" s="396"/>
      <c r="F33" s="396"/>
      <c r="G33" s="396"/>
      <c r="H33" s="396"/>
      <c r="I33" s="396"/>
      <c r="J33" s="396"/>
      <c r="K33" s="396"/>
      <c r="L33" s="396"/>
      <c r="M33" s="396"/>
      <c r="N33" s="397"/>
      <c r="O33" s="386">
        <v>2</v>
      </c>
      <c r="P33" s="386"/>
      <c r="Q33" s="383"/>
      <c r="R33" s="413" t="str">
        <f>IF(BF33="","",BF33)</f>
        <v/>
      </c>
      <c r="S33" s="414"/>
      <c r="T33" s="414"/>
      <c r="U33" s="414"/>
      <c r="V33" s="414"/>
      <c r="W33" s="414"/>
      <c r="X33" s="414"/>
      <c r="Y33" s="414"/>
      <c r="Z33" s="414"/>
      <c r="AA33" s="415"/>
      <c r="AB33" s="385" t="s">
        <v>139</v>
      </c>
      <c r="AC33" s="386"/>
      <c r="AD33" s="400"/>
      <c r="AE33" s="401"/>
      <c r="AF33" s="401"/>
      <c r="AG33" s="401"/>
      <c r="AH33" s="401"/>
      <c r="AI33" s="401"/>
      <c r="AJ33" s="401"/>
      <c r="AK33" s="401"/>
      <c r="AL33" s="401"/>
      <c r="AM33" s="401"/>
      <c r="AN33" s="401"/>
      <c r="AO33" s="401"/>
      <c r="AP33" s="401"/>
      <c r="AQ33" s="401"/>
      <c r="AR33" s="401"/>
      <c r="AS33" s="401"/>
      <c r="AT33" s="401"/>
      <c r="AU33" s="402"/>
      <c r="AV33" s="383" t="str">
        <f>IF(R33="","",O33*R33)</f>
        <v/>
      </c>
      <c r="AW33" s="384"/>
      <c r="AX33" s="384"/>
      <c r="AY33" s="384"/>
      <c r="AZ33" s="385"/>
      <c r="BB33" s="416" t="s">
        <v>140</v>
      </c>
      <c r="BC33" s="417"/>
      <c r="BD33" s="417"/>
      <c r="BE33" s="418"/>
      <c r="BF33" s="329"/>
      <c r="BG33" s="330"/>
      <c r="BH33" s="330"/>
      <c r="BI33" s="330"/>
      <c r="BJ33" s="330"/>
      <c r="BK33" s="331"/>
    </row>
    <row r="34" spans="1:63" ht="18.75" customHeight="1" thickBot="1">
      <c r="A34" s="326" t="s">
        <v>142</v>
      </c>
      <c r="B34" s="328"/>
      <c r="C34" s="395" t="s">
        <v>143</v>
      </c>
      <c r="D34" s="396"/>
      <c r="E34" s="396"/>
      <c r="F34" s="396"/>
      <c r="G34" s="396"/>
      <c r="H34" s="396"/>
      <c r="I34" s="396"/>
      <c r="J34" s="396"/>
      <c r="K34" s="396"/>
      <c r="L34" s="396"/>
      <c r="M34" s="396"/>
      <c r="N34" s="397"/>
      <c r="O34" s="386">
        <v>5</v>
      </c>
      <c r="P34" s="386"/>
      <c r="Q34" s="383"/>
      <c r="R34" s="413" t="str">
        <f>IF(BF34="","",BF34)</f>
        <v/>
      </c>
      <c r="S34" s="414"/>
      <c r="T34" s="414"/>
      <c r="U34" s="414"/>
      <c r="V34" s="414"/>
      <c r="W34" s="414"/>
      <c r="X34" s="414"/>
      <c r="Y34" s="414"/>
      <c r="Z34" s="414"/>
      <c r="AA34" s="415"/>
      <c r="AB34" s="385" t="s">
        <v>139</v>
      </c>
      <c r="AC34" s="386"/>
      <c r="AD34" s="400"/>
      <c r="AE34" s="401"/>
      <c r="AF34" s="401"/>
      <c r="AG34" s="401"/>
      <c r="AH34" s="401"/>
      <c r="AI34" s="401"/>
      <c r="AJ34" s="401"/>
      <c r="AK34" s="401"/>
      <c r="AL34" s="401"/>
      <c r="AM34" s="401"/>
      <c r="AN34" s="401"/>
      <c r="AO34" s="401"/>
      <c r="AP34" s="401"/>
      <c r="AQ34" s="401"/>
      <c r="AR34" s="401"/>
      <c r="AS34" s="401"/>
      <c r="AT34" s="401"/>
      <c r="AU34" s="402"/>
      <c r="AV34" s="383" t="str">
        <f>IF(R34="","",O34*R34)</f>
        <v/>
      </c>
      <c r="AW34" s="384"/>
      <c r="AX34" s="384"/>
      <c r="AY34" s="384"/>
      <c r="AZ34" s="385"/>
      <c r="BB34" s="416" t="s">
        <v>142</v>
      </c>
      <c r="BC34" s="417"/>
      <c r="BD34" s="417"/>
      <c r="BE34" s="418"/>
      <c r="BF34" s="329"/>
      <c r="BG34" s="330"/>
      <c r="BH34" s="330"/>
      <c r="BI34" s="330"/>
      <c r="BJ34" s="330"/>
      <c r="BK34" s="331"/>
    </row>
    <row r="35" spans="1:63" ht="18.75" customHeight="1">
      <c r="A35" s="383" t="s">
        <v>144</v>
      </c>
      <c r="B35" s="385"/>
      <c r="C35" s="395" t="s">
        <v>145</v>
      </c>
      <c r="D35" s="396"/>
      <c r="E35" s="396"/>
      <c r="F35" s="396"/>
      <c r="G35" s="396"/>
      <c r="H35" s="396"/>
      <c r="I35" s="396"/>
      <c r="J35" s="396"/>
      <c r="K35" s="396"/>
      <c r="L35" s="396"/>
      <c r="M35" s="396"/>
      <c r="N35" s="397"/>
      <c r="O35" s="386">
        <v>7</v>
      </c>
      <c r="P35" s="386"/>
      <c r="Q35" s="386"/>
      <c r="R35" s="406" t="str">
        <f>IF(BF35="","□",CHOOSE(BF35,"■"))</f>
        <v>□</v>
      </c>
      <c r="S35" s="407"/>
      <c r="T35" s="408" t="s">
        <v>146</v>
      </c>
      <c r="U35" s="409"/>
      <c r="V35" s="409"/>
      <c r="W35" s="409"/>
      <c r="X35" s="409"/>
      <c r="Y35" s="409"/>
      <c r="Z35" s="409"/>
      <c r="AA35" s="409"/>
      <c r="AB35" s="410"/>
      <c r="AC35" s="411"/>
      <c r="AD35" s="411"/>
      <c r="AE35" s="411"/>
      <c r="AF35" s="411"/>
      <c r="AG35" s="411"/>
      <c r="AH35" s="411"/>
      <c r="AI35" s="411"/>
      <c r="AJ35" s="411"/>
      <c r="AK35" s="412"/>
      <c r="AL35" s="410"/>
      <c r="AM35" s="411"/>
      <c r="AN35" s="411"/>
      <c r="AO35" s="411"/>
      <c r="AP35" s="411"/>
      <c r="AQ35" s="411"/>
      <c r="AR35" s="411"/>
      <c r="AS35" s="411"/>
      <c r="AT35" s="411"/>
      <c r="AU35" s="412"/>
      <c r="AV35" s="394" t="str">
        <f>IF(R35="□","",O35*$X$14)</f>
        <v/>
      </c>
      <c r="AW35" s="394"/>
      <c r="AX35" s="394"/>
      <c r="AY35" s="394"/>
      <c r="AZ35" s="394"/>
      <c r="BB35" s="386" t="s">
        <v>144</v>
      </c>
      <c r="BC35" s="386"/>
      <c r="BD35" s="386"/>
      <c r="BE35" s="386"/>
      <c r="BF35" s="387"/>
      <c r="BG35" s="387"/>
      <c r="BH35" s="387"/>
      <c r="BI35" s="387"/>
      <c r="BJ35" s="387"/>
      <c r="BK35" s="387"/>
    </row>
    <row r="36" spans="1:63" ht="18.75" customHeight="1">
      <c r="A36" s="383" t="s">
        <v>147</v>
      </c>
      <c r="B36" s="385"/>
      <c r="C36" s="403" t="s">
        <v>148</v>
      </c>
      <c r="D36" s="404"/>
      <c r="E36" s="404"/>
      <c r="F36" s="404"/>
      <c r="G36" s="404"/>
      <c r="H36" s="404"/>
      <c r="I36" s="404"/>
      <c r="J36" s="404"/>
      <c r="K36" s="404"/>
      <c r="L36" s="404"/>
      <c r="M36" s="404"/>
      <c r="N36" s="405"/>
      <c r="O36" s="386">
        <v>5</v>
      </c>
      <c r="P36" s="386"/>
      <c r="Q36" s="386"/>
      <c r="R36" s="398" t="str">
        <f>IF(BF36="","□",CHOOSE(BF36,"■","□","□"))</f>
        <v>□</v>
      </c>
      <c r="S36" s="399"/>
      <c r="T36" s="397" t="s">
        <v>149</v>
      </c>
      <c r="U36" s="389"/>
      <c r="V36" s="389"/>
      <c r="W36" s="389"/>
      <c r="X36" s="389"/>
      <c r="Y36" s="389"/>
      <c r="Z36" s="389"/>
      <c r="AA36" s="389"/>
      <c r="AB36" s="398" t="str">
        <f>IF(BF36="","□",CHOOSE(BF36,"□","■","□"))</f>
        <v>□</v>
      </c>
      <c r="AC36" s="399"/>
      <c r="AD36" s="397" t="s">
        <v>150</v>
      </c>
      <c r="AE36" s="389"/>
      <c r="AF36" s="389"/>
      <c r="AG36" s="389"/>
      <c r="AH36" s="389"/>
      <c r="AI36" s="389"/>
      <c r="AJ36" s="389"/>
      <c r="AK36" s="389"/>
      <c r="AL36" s="398" t="str">
        <f>IF(BF36="","□",CHOOSE(BF36,"□","□","■"))</f>
        <v>□</v>
      </c>
      <c r="AM36" s="399"/>
      <c r="AN36" s="397" t="s">
        <v>151</v>
      </c>
      <c r="AO36" s="389"/>
      <c r="AP36" s="389"/>
      <c r="AQ36" s="389"/>
      <c r="AR36" s="389"/>
      <c r="AS36" s="389"/>
      <c r="AT36" s="389"/>
      <c r="AU36" s="389"/>
      <c r="AV36" s="386" t="str">
        <f>IF(AND(R36="□",AB36="□",AL36="□"),"",CHOOSE(BF36,O36*$X$14,O36*$AH$14,O36*$AR$14))</f>
        <v/>
      </c>
      <c r="AW36" s="386"/>
      <c r="AX36" s="386"/>
      <c r="AY36" s="386"/>
      <c r="AZ36" s="386"/>
      <c r="BB36" s="386" t="s">
        <v>147</v>
      </c>
      <c r="BC36" s="386"/>
      <c r="BD36" s="386"/>
      <c r="BE36" s="386"/>
      <c r="BF36" s="387"/>
      <c r="BG36" s="387"/>
      <c r="BH36" s="387"/>
      <c r="BI36" s="387"/>
      <c r="BJ36" s="387"/>
      <c r="BK36" s="387"/>
    </row>
    <row r="37" spans="1:63" ht="18.75" customHeight="1">
      <c r="A37" s="383" t="s">
        <v>152</v>
      </c>
      <c r="B37" s="385"/>
      <c r="C37" s="395" t="s">
        <v>153</v>
      </c>
      <c r="D37" s="396"/>
      <c r="E37" s="396"/>
      <c r="F37" s="396"/>
      <c r="G37" s="396"/>
      <c r="H37" s="396"/>
      <c r="I37" s="396"/>
      <c r="J37" s="396"/>
      <c r="K37" s="396"/>
      <c r="L37" s="396"/>
      <c r="M37" s="396"/>
      <c r="N37" s="397"/>
      <c r="O37" s="386">
        <v>2</v>
      </c>
      <c r="P37" s="386"/>
      <c r="Q37" s="386"/>
      <c r="R37" s="398" t="str">
        <f>IF(BF37="","□",CHOOSE(BF37,"■","□"))</f>
        <v>□</v>
      </c>
      <c r="S37" s="399"/>
      <c r="T37" s="397" t="s">
        <v>154</v>
      </c>
      <c r="U37" s="389"/>
      <c r="V37" s="389"/>
      <c r="W37" s="389"/>
      <c r="X37" s="389"/>
      <c r="Y37" s="389"/>
      <c r="Z37" s="389"/>
      <c r="AA37" s="389"/>
      <c r="AB37" s="398" t="str">
        <f>IF(BF37="","□",CHOOSE(BF37,"□","■"))</f>
        <v>□</v>
      </c>
      <c r="AC37" s="399"/>
      <c r="AD37" s="397" t="s">
        <v>155</v>
      </c>
      <c r="AE37" s="389"/>
      <c r="AF37" s="389"/>
      <c r="AG37" s="389"/>
      <c r="AH37" s="389"/>
      <c r="AI37" s="389"/>
      <c r="AJ37" s="389"/>
      <c r="AK37" s="389"/>
      <c r="AL37" s="400"/>
      <c r="AM37" s="401"/>
      <c r="AN37" s="401"/>
      <c r="AO37" s="401"/>
      <c r="AP37" s="401"/>
      <c r="AQ37" s="401"/>
      <c r="AR37" s="401"/>
      <c r="AS37" s="401"/>
      <c r="AT37" s="401"/>
      <c r="AU37" s="402"/>
      <c r="AV37" s="386" t="str">
        <f>IF(AND(R37="□",AB37="□"),"",CHOOSE(BF37,O37*$X$14,O37*$AH$14))</f>
        <v/>
      </c>
      <c r="AW37" s="386"/>
      <c r="AX37" s="386"/>
      <c r="AY37" s="386"/>
      <c r="AZ37" s="386"/>
      <c r="BB37" s="386" t="s">
        <v>152</v>
      </c>
      <c r="BC37" s="386"/>
      <c r="BD37" s="386"/>
      <c r="BE37" s="386"/>
      <c r="BF37" s="387"/>
      <c r="BG37" s="387"/>
      <c r="BH37" s="387"/>
      <c r="BI37" s="387"/>
      <c r="BJ37" s="387"/>
      <c r="BK37" s="387"/>
    </row>
    <row r="38" spans="1:63" ht="18.75" customHeight="1">
      <c r="A38" s="326" t="s">
        <v>156</v>
      </c>
      <c r="B38" s="327"/>
      <c r="C38" s="327"/>
      <c r="D38" s="327"/>
      <c r="E38" s="327"/>
      <c r="F38" s="327"/>
      <c r="G38" s="327"/>
      <c r="H38" s="327"/>
      <c r="I38" s="327"/>
      <c r="J38" s="327"/>
      <c r="K38" s="327"/>
      <c r="L38" s="327"/>
      <c r="M38" s="327"/>
      <c r="N38" s="327"/>
      <c r="O38" s="327"/>
      <c r="P38" s="327"/>
      <c r="Q38" s="24" t="s">
        <v>157</v>
      </c>
      <c r="R38" s="389" t="s">
        <v>158</v>
      </c>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6" t="str">
        <f>IF(K7="","",SUM(AV15:AZ34,AV37))</f>
        <v/>
      </c>
      <c r="AW38" s="386"/>
      <c r="AX38" s="386"/>
      <c r="AY38" s="386"/>
      <c r="AZ38" s="386"/>
      <c r="BB38" s="390" t="s">
        <v>159</v>
      </c>
      <c r="BC38" s="391"/>
      <c r="BD38" s="391"/>
      <c r="BE38" s="391"/>
      <c r="BF38" s="391"/>
      <c r="BG38" s="391"/>
      <c r="BH38" s="391"/>
      <c r="BI38" s="391"/>
      <c r="BJ38" s="391"/>
      <c r="BK38" s="392"/>
    </row>
    <row r="39" spans="1:63" ht="18.75" customHeight="1">
      <c r="A39" s="388"/>
      <c r="B39" s="355"/>
      <c r="C39" s="355"/>
      <c r="D39" s="355"/>
      <c r="E39" s="355"/>
      <c r="F39" s="355"/>
      <c r="G39" s="355"/>
      <c r="H39" s="355"/>
      <c r="I39" s="355"/>
      <c r="J39" s="355"/>
      <c r="K39" s="355"/>
      <c r="L39" s="355"/>
      <c r="M39" s="355"/>
      <c r="N39" s="355"/>
      <c r="O39" s="355"/>
      <c r="P39" s="355"/>
      <c r="Q39" s="24" t="s">
        <v>160</v>
      </c>
      <c r="R39" s="389" t="s">
        <v>161</v>
      </c>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6" t="str">
        <f>IF(K7="","",SUM(AV35:AZ36))</f>
        <v/>
      </c>
      <c r="AW39" s="386"/>
      <c r="AX39" s="386"/>
      <c r="AY39" s="386"/>
      <c r="AZ39" s="386"/>
      <c r="BB39" s="393" t="s">
        <v>162</v>
      </c>
      <c r="BC39" s="393"/>
      <c r="BD39" s="393"/>
      <c r="BE39" s="393"/>
      <c r="BF39" s="387"/>
      <c r="BG39" s="387"/>
      <c r="BH39" s="387"/>
      <c r="BI39" s="387"/>
      <c r="BJ39" s="387"/>
      <c r="BK39" s="387"/>
    </row>
    <row r="40" spans="1:63" ht="18.75" customHeight="1">
      <c r="A40" s="335"/>
      <c r="B40" s="336"/>
      <c r="C40" s="336"/>
      <c r="D40" s="336"/>
      <c r="E40" s="336"/>
      <c r="F40" s="336"/>
      <c r="G40" s="336"/>
      <c r="H40" s="336"/>
      <c r="I40" s="336"/>
      <c r="J40" s="336"/>
      <c r="K40" s="336"/>
      <c r="L40" s="336"/>
      <c r="M40" s="336"/>
      <c r="N40" s="336"/>
      <c r="O40" s="336"/>
      <c r="P40" s="336"/>
      <c r="Q40" s="24" t="s">
        <v>163</v>
      </c>
      <c r="R40" s="389" t="s">
        <v>164</v>
      </c>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6" t="str">
        <f>AN61</f>
        <v/>
      </c>
      <c r="AW40" s="386"/>
      <c r="AX40" s="386"/>
      <c r="AY40" s="386"/>
      <c r="AZ40" s="386"/>
      <c r="BB40" s="394" t="s">
        <v>165</v>
      </c>
      <c r="BC40" s="394"/>
      <c r="BD40" s="394"/>
      <c r="BE40" s="394"/>
      <c r="BF40" s="387"/>
      <c r="BG40" s="387"/>
      <c r="BH40" s="387"/>
      <c r="BI40" s="387"/>
      <c r="BJ40" s="387"/>
      <c r="BK40" s="387"/>
    </row>
    <row r="41" spans="1:63" ht="18.75" customHeight="1">
      <c r="A41" s="371" t="s">
        <v>166</v>
      </c>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3"/>
      <c r="BB41" s="374" t="s">
        <v>167</v>
      </c>
      <c r="BC41" s="375"/>
      <c r="BD41" s="375"/>
      <c r="BE41" s="375"/>
      <c r="BF41" s="375"/>
      <c r="BG41" s="375"/>
      <c r="BH41" s="375"/>
      <c r="BI41" s="375"/>
      <c r="BJ41" s="375"/>
      <c r="BK41" s="376"/>
    </row>
    <row r="42" spans="1:63" ht="18.75" customHeight="1">
      <c r="A42" s="25"/>
      <c r="B42" s="4"/>
      <c r="C42" s="4"/>
      <c r="D42" s="4"/>
      <c r="E42" s="4"/>
      <c r="F42" s="26"/>
      <c r="G42" s="380" t="s">
        <v>168</v>
      </c>
      <c r="H42" s="380"/>
      <c r="I42" s="380"/>
      <c r="J42" s="380"/>
      <c r="K42" s="380"/>
      <c r="L42" s="380"/>
      <c r="M42" s="380"/>
      <c r="N42" s="27" t="s">
        <v>10</v>
      </c>
      <c r="O42" s="327" t="str">
        <f>IF(AV38="","",AV38)</f>
        <v/>
      </c>
      <c r="P42" s="327"/>
      <c r="Q42" s="327"/>
      <c r="R42" s="4" t="s">
        <v>14</v>
      </c>
      <c r="S42" s="327" t="s">
        <v>169</v>
      </c>
      <c r="T42" s="327"/>
      <c r="U42" s="382">
        <v>7000</v>
      </c>
      <c r="V42" s="382"/>
      <c r="W42" s="382"/>
      <c r="X42" s="382"/>
      <c r="Y42" s="327" t="s">
        <v>47</v>
      </c>
      <c r="Z42" s="327"/>
      <c r="AA42" s="327" t="s">
        <v>169</v>
      </c>
      <c r="AB42" s="327"/>
      <c r="AC42" s="330"/>
      <c r="AD42" s="330"/>
      <c r="AE42" s="330"/>
      <c r="AF42" s="330"/>
      <c r="AG42" s="330"/>
      <c r="AH42" s="327" t="s">
        <v>39</v>
      </c>
      <c r="AI42" s="327"/>
      <c r="AJ42" s="327"/>
      <c r="AK42" s="327" t="s">
        <v>170</v>
      </c>
      <c r="AL42" s="327"/>
      <c r="AM42" s="381" t="str">
        <f>IF(O42="","",(O42*U42)*AC42)</f>
        <v/>
      </c>
      <c r="AN42" s="381"/>
      <c r="AO42" s="381"/>
      <c r="AP42" s="381"/>
      <c r="AQ42" s="381"/>
      <c r="AR42" s="381"/>
      <c r="AS42" s="381"/>
      <c r="AT42" s="381"/>
      <c r="AU42" s="381"/>
      <c r="AV42" s="327" t="s">
        <v>47</v>
      </c>
      <c r="AW42" s="327"/>
      <c r="AX42" s="327" t="s">
        <v>171</v>
      </c>
      <c r="AY42" s="327"/>
      <c r="AZ42" s="328"/>
      <c r="BB42" s="377"/>
      <c r="BC42" s="378"/>
      <c r="BD42" s="378"/>
      <c r="BE42" s="378"/>
      <c r="BF42" s="378"/>
      <c r="BG42" s="378"/>
      <c r="BH42" s="378"/>
      <c r="BI42" s="378"/>
      <c r="BJ42" s="378"/>
      <c r="BK42" s="379"/>
    </row>
    <row r="43" spans="1:63" ht="18.75" customHeight="1">
      <c r="A43" s="28"/>
      <c r="B43" s="29"/>
      <c r="C43" s="29"/>
      <c r="D43" s="29"/>
      <c r="E43" s="29"/>
      <c r="F43" s="29"/>
      <c r="G43" s="359" t="s">
        <v>172</v>
      </c>
      <c r="H43" s="359"/>
      <c r="I43" s="359"/>
      <c r="J43" s="359"/>
      <c r="K43" s="359"/>
      <c r="L43" s="359"/>
      <c r="M43" s="359"/>
      <c r="N43" s="30" t="s">
        <v>10</v>
      </c>
      <c r="O43" s="355" t="str">
        <f>IF(AV39="","",AV39)</f>
        <v/>
      </c>
      <c r="P43" s="355"/>
      <c r="Q43" s="355"/>
      <c r="R43" s="29" t="s">
        <v>14</v>
      </c>
      <c r="S43" s="355" t="s">
        <v>169</v>
      </c>
      <c r="T43" s="355"/>
      <c r="U43" s="360">
        <v>7000</v>
      </c>
      <c r="V43" s="360"/>
      <c r="W43" s="360"/>
      <c r="X43" s="360"/>
      <c r="Y43" s="355" t="s">
        <v>47</v>
      </c>
      <c r="Z43" s="355"/>
      <c r="AA43" s="3"/>
      <c r="AB43" s="3"/>
      <c r="AC43" s="3"/>
      <c r="AD43" s="3"/>
      <c r="AE43" s="3"/>
      <c r="AF43" s="3"/>
      <c r="AG43" s="3"/>
      <c r="AH43" s="3"/>
      <c r="AI43" s="3"/>
      <c r="AJ43" s="3"/>
      <c r="AK43" s="355" t="s">
        <v>170</v>
      </c>
      <c r="AL43" s="355"/>
      <c r="AM43" s="357" t="str">
        <f>IF(O43="","",O43*U43)</f>
        <v/>
      </c>
      <c r="AN43" s="357"/>
      <c r="AO43" s="357"/>
      <c r="AP43" s="357"/>
      <c r="AQ43" s="357"/>
      <c r="AR43" s="357"/>
      <c r="AS43" s="357"/>
      <c r="AT43" s="357"/>
      <c r="AU43" s="357"/>
      <c r="AV43" s="355" t="s">
        <v>47</v>
      </c>
      <c r="AW43" s="355"/>
      <c r="AX43" s="355" t="s">
        <v>173</v>
      </c>
      <c r="AY43" s="355"/>
      <c r="AZ43" s="362"/>
      <c r="BB43" s="383" t="s">
        <v>174</v>
      </c>
      <c r="BC43" s="384"/>
      <c r="BD43" s="384"/>
      <c r="BE43" s="384"/>
      <c r="BF43" s="384"/>
      <c r="BG43" s="384"/>
      <c r="BH43" s="384"/>
      <c r="BI43" s="384"/>
      <c r="BJ43" s="384"/>
      <c r="BK43" s="385"/>
    </row>
    <row r="44" spans="1:63" ht="18.75" customHeight="1">
      <c r="A44" s="28"/>
      <c r="B44" s="29"/>
      <c r="C44" s="29"/>
      <c r="D44" s="29"/>
      <c r="E44" s="29"/>
      <c r="F44" s="29"/>
      <c r="G44" s="30"/>
      <c r="H44" s="30"/>
      <c r="I44" s="30"/>
      <c r="J44" s="30"/>
      <c r="K44" s="30"/>
      <c r="L44" s="30"/>
      <c r="M44" s="30"/>
      <c r="N44" s="30"/>
      <c r="O44" s="31"/>
      <c r="P44" s="31"/>
      <c r="Q44" s="31"/>
      <c r="R44" s="29"/>
      <c r="S44" s="31"/>
      <c r="T44" s="31"/>
      <c r="U44" s="32"/>
      <c r="V44" s="361" t="s">
        <v>175</v>
      </c>
      <c r="W44" s="361"/>
      <c r="X44" s="361"/>
      <c r="Y44" s="361"/>
      <c r="Z44" s="361"/>
      <c r="AA44" s="361"/>
      <c r="AB44" s="361"/>
      <c r="AC44" s="361"/>
      <c r="AD44" s="355" t="s">
        <v>170</v>
      </c>
      <c r="AE44" s="355"/>
      <c r="AF44" s="363" t="s">
        <v>176</v>
      </c>
      <c r="AG44" s="363"/>
      <c r="AH44" s="363"/>
      <c r="AI44" s="363"/>
      <c r="AJ44" s="363"/>
      <c r="AK44" s="355" t="s">
        <v>170</v>
      </c>
      <c r="AL44" s="355"/>
      <c r="AM44" s="357" t="str">
        <f>IF(AM42="","",SUM(AM42:AU43))</f>
        <v/>
      </c>
      <c r="AN44" s="357"/>
      <c r="AO44" s="357"/>
      <c r="AP44" s="357"/>
      <c r="AQ44" s="357"/>
      <c r="AR44" s="357"/>
      <c r="AS44" s="357"/>
      <c r="AT44" s="357"/>
      <c r="AU44" s="357"/>
      <c r="AV44" s="355" t="s">
        <v>47</v>
      </c>
      <c r="AW44" s="355"/>
      <c r="AX44" s="31"/>
      <c r="AY44" s="31"/>
      <c r="AZ44" s="23"/>
      <c r="BB44" s="364" t="s">
        <v>177</v>
      </c>
      <c r="BC44" s="365"/>
      <c r="BD44" s="365"/>
      <c r="BE44" s="366"/>
      <c r="BF44" s="329"/>
      <c r="BG44" s="330"/>
      <c r="BH44" s="330"/>
      <c r="BI44" s="330"/>
      <c r="BJ44" s="330"/>
      <c r="BK44" s="331"/>
    </row>
    <row r="45" spans="1:63" ht="18.75" customHeight="1">
      <c r="A45" s="28"/>
      <c r="B45" s="29"/>
      <c r="C45" s="29"/>
      <c r="D45" s="359" t="s">
        <v>178</v>
      </c>
      <c r="E45" s="359"/>
      <c r="F45" s="359"/>
      <c r="G45" s="359"/>
      <c r="H45" s="359"/>
      <c r="I45" s="359"/>
      <c r="J45" s="359"/>
      <c r="K45" s="359"/>
      <c r="L45" s="359"/>
      <c r="M45" s="359"/>
      <c r="N45" s="53" t="s">
        <v>289</v>
      </c>
      <c r="O45" s="355" t="str">
        <f>IF(OR(AV38="",AV40=""),"",SUM(AV38,AV40))</f>
        <v/>
      </c>
      <c r="P45" s="355"/>
      <c r="Q45" s="355"/>
      <c r="R45" s="52" t="s">
        <v>290</v>
      </c>
      <c r="S45" s="355" t="s">
        <v>169</v>
      </c>
      <c r="T45" s="355"/>
      <c r="U45" s="360">
        <v>5000</v>
      </c>
      <c r="V45" s="360"/>
      <c r="W45" s="360"/>
      <c r="X45" s="360"/>
      <c r="Y45" s="355" t="s">
        <v>47</v>
      </c>
      <c r="Z45" s="355"/>
      <c r="AA45" s="355" t="s">
        <v>169</v>
      </c>
      <c r="AB45" s="355"/>
      <c r="AC45" s="367" t="str">
        <f>IF(AC42="","",AC42)</f>
        <v/>
      </c>
      <c r="AD45" s="367"/>
      <c r="AE45" s="367"/>
      <c r="AF45" s="367"/>
      <c r="AG45" s="367"/>
      <c r="AH45" s="355" t="s">
        <v>39</v>
      </c>
      <c r="AI45" s="355"/>
      <c r="AJ45" s="355"/>
      <c r="AK45" s="355" t="s">
        <v>170</v>
      </c>
      <c r="AL45" s="355"/>
      <c r="AM45" s="357" t="str">
        <f>IF(O45="","",(O45*U45)*AC45)</f>
        <v/>
      </c>
      <c r="AN45" s="357"/>
      <c r="AO45" s="357"/>
      <c r="AP45" s="357"/>
      <c r="AQ45" s="357"/>
      <c r="AR45" s="357"/>
      <c r="AS45" s="357"/>
      <c r="AT45" s="357"/>
      <c r="AU45" s="357"/>
      <c r="AV45" s="355" t="s">
        <v>47</v>
      </c>
      <c r="AW45" s="355"/>
      <c r="AX45" s="355" t="s">
        <v>179</v>
      </c>
      <c r="AY45" s="355"/>
      <c r="AZ45" s="362"/>
      <c r="BB45" s="368" t="s">
        <v>180</v>
      </c>
      <c r="BC45" s="369"/>
      <c r="BD45" s="369"/>
      <c r="BE45" s="370"/>
      <c r="BF45" s="332"/>
      <c r="BG45" s="333"/>
      <c r="BH45" s="333"/>
      <c r="BI45" s="333"/>
      <c r="BJ45" s="333"/>
      <c r="BK45" s="334"/>
    </row>
    <row r="46" spans="1:63" ht="18.75" customHeight="1">
      <c r="A46" s="28"/>
      <c r="B46" s="29"/>
      <c r="C46" s="29"/>
      <c r="D46" s="29"/>
      <c r="E46" s="29"/>
      <c r="F46" s="29"/>
      <c r="G46" s="359" t="s">
        <v>172</v>
      </c>
      <c r="H46" s="359"/>
      <c r="I46" s="359"/>
      <c r="J46" s="359"/>
      <c r="K46" s="359"/>
      <c r="L46" s="359"/>
      <c r="M46" s="359"/>
      <c r="N46" s="53" t="s">
        <v>289</v>
      </c>
      <c r="O46" s="355" t="str">
        <f>IF(AV39="","",AV39)</f>
        <v/>
      </c>
      <c r="P46" s="355"/>
      <c r="Q46" s="355"/>
      <c r="R46" s="52" t="s">
        <v>290</v>
      </c>
      <c r="S46" s="355" t="s">
        <v>169</v>
      </c>
      <c r="T46" s="355"/>
      <c r="U46" s="360">
        <v>5000</v>
      </c>
      <c r="V46" s="360"/>
      <c r="W46" s="360"/>
      <c r="X46" s="360"/>
      <c r="Y46" s="355" t="s">
        <v>47</v>
      </c>
      <c r="Z46" s="355"/>
      <c r="AA46" s="29"/>
      <c r="AB46" s="29"/>
      <c r="AC46" s="29"/>
      <c r="AD46" s="29"/>
      <c r="AE46" s="29"/>
      <c r="AF46" s="29"/>
      <c r="AG46" s="29"/>
      <c r="AH46" s="29"/>
      <c r="AI46" s="29"/>
      <c r="AJ46" s="29"/>
      <c r="AK46" s="355" t="s">
        <v>170</v>
      </c>
      <c r="AL46" s="355"/>
      <c r="AM46" s="357" t="str">
        <f>IF(O46="","",O46*U46)</f>
        <v/>
      </c>
      <c r="AN46" s="357"/>
      <c r="AO46" s="357"/>
      <c r="AP46" s="357"/>
      <c r="AQ46" s="357"/>
      <c r="AR46" s="357"/>
      <c r="AS46" s="357"/>
      <c r="AT46" s="357"/>
      <c r="AU46" s="357"/>
      <c r="AV46" s="355" t="s">
        <v>47</v>
      </c>
      <c r="AW46" s="355"/>
      <c r="AX46" s="355" t="s">
        <v>181</v>
      </c>
      <c r="AY46" s="355"/>
      <c r="AZ46" s="362"/>
      <c r="BB46" s="352" t="s">
        <v>182</v>
      </c>
      <c r="BC46" s="353"/>
      <c r="BD46" s="353"/>
      <c r="BE46" s="353"/>
      <c r="BF46" s="353"/>
      <c r="BG46" s="353"/>
      <c r="BH46" s="353"/>
      <c r="BI46" s="353"/>
      <c r="BJ46" s="353"/>
      <c r="BK46" s="354"/>
    </row>
    <row r="47" spans="1:63" ht="18.75" customHeight="1">
      <c r="A47" s="28"/>
      <c r="B47" s="29"/>
      <c r="C47" s="29"/>
      <c r="D47" s="29"/>
      <c r="E47" s="29"/>
      <c r="F47" s="29"/>
      <c r="G47" s="30"/>
      <c r="H47" s="30"/>
      <c r="I47" s="30"/>
      <c r="J47" s="30"/>
      <c r="K47" s="30"/>
      <c r="L47" s="30"/>
      <c r="M47" s="30"/>
      <c r="N47" s="30"/>
      <c r="O47" s="31"/>
      <c r="P47" s="31"/>
      <c r="Q47" s="31"/>
      <c r="R47" s="358" t="str">
        <f>IF(BF39="","□",CHOOSE(BF39,"□","■"))</f>
        <v>□</v>
      </c>
      <c r="S47" s="358"/>
      <c r="T47" s="361" t="s">
        <v>183</v>
      </c>
      <c r="U47" s="361"/>
      <c r="V47" s="361"/>
      <c r="W47" s="361"/>
      <c r="X47" s="361"/>
      <c r="Y47" s="361"/>
      <c r="Z47" s="361"/>
      <c r="AA47" s="361"/>
      <c r="AB47" s="361"/>
      <c r="AC47" s="361"/>
      <c r="AD47" s="355" t="s">
        <v>170</v>
      </c>
      <c r="AE47" s="355"/>
      <c r="AF47" s="363" t="s">
        <v>184</v>
      </c>
      <c r="AG47" s="363"/>
      <c r="AH47" s="363"/>
      <c r="AI47" s="363"/>
      <c r="AJ47" s="363"/>
      <c r="AK47" s="355" t="s">
        <v>170</v>
      </c>
      <c r="AL47" s="355"/>
      <c r="AM47" s="357" t="str">
        <f>IF(R47="□","",SUM(AM45:AU46))</f>
        <v/>
      </c>
      <c r="AN47" s="357"/>
      <c r="AO47" s="357"/>
      <c r="AP47" s="357"/>
      <c r="AQ47" s="357"/>
      <c r="AR47" s="357"/>
      <c r="AS47" s="357"/>
      <c r="AT47" s="357"/>
      <c r="AU47" s="357"/>
      <c r="AV47" s="355" t="s">
        <v>47</v>
      </c>
      <c r="AW47" s="355"/>
      <c r="AX47" s="31"/>
      <c r="AY47" s="31"/>
      <c r="AZ47" s="23"/>
      <c r="BB47" s="326" t="s">
        <v>162</v>
      </c>
      <c r="BC47" s="327"/>
      <c r="BD47" s="327"/>
      <c r="BE47" s="328"/>
      <c r="BF47" s="329"/>
      <c r="BG47" s="330"/>
      <c r="BH47" s="330"/>
      <c r="BI47" s="330"/>
      <c r="BJ47" s="330"/>
      <c r="BK47" s="331"/>
    </row>
    <row r="48" spans="1:63" ht="18.75" customHeight="1">
      <c r="A48" s="28"/>
      <c r="B48" s="29"/>
      <c r="C48" s="29"/>
      <c r="D48" s="29"/>
      <c r="E48" s="29"/>
      <c r="F48" s="29"/>
      <c r="G48" s="30"/>
      <c r="H48" s="30"/>
      <c r="I48" s="30"/>
      <c r="J48" s="30"/>
      <c r="K48" s="30"/>
      <c r="L48" s="30"/>
      <c r="M48" s="30"/>
      <c r="N48" s="30"/>
      <c r="O48" s="31"/>
      <c r="P48" s="31"/>
      <c r="Q48" s="31"/>
      <c r="R48" s="358" t="str">
        <f>IF(BF39="","□",CHOOSE(BF39,"■","□"))</f>
        <v>□</v>
      </c>
      <c r="S48" s="358"/>
      <c r="T48" s="361" t="s">
        <v>185</v>
      </c>
      <c r="U48" s="361"/>
      <c r="V48" s="361"/>
      <c r="W48" s="361"/>
      <c r="X48" s="361"/>
      <c r="Y48" s="361"/>
      <c r="Z48" s="361"/>
      <c r="AA48" s="361"/>
      <c r="AB48" s="361"/>
      <c r="AC48" s="361"/>
      <c r="AD48" s="355" t="s">
        <v>186</v>
      </c>
      <c r="AE48" s="355"/>
      <c r="AF48" s="355"/>
      <c r="AG48" s="355"/>
      <c r="AH48" s="355"/>
      <c r="AI48" s="355"/>
      <c r="AJ48" s="355"/>
      <c r="AK48" s="355"/>
      <c r="AL48" s="355"/>
      <c r="AM48" s="33"/>
      <c r="AN48" s="361" t="s">
        <v>187</v>
      </c>
      <c r="AO48" s="361"/>
      <c r="AP48" s="361"/>
      <c r="AQ48" s="361"/>
      <c r="AR48" s="361"/>
      <c r="AS48" s="33"/>
      <c r="AT48" s="33"/>
      <c r="AU48" s="33"/>
      <c r="AV48" s="33"/>
      <c r="AW48" s="33"/>
      <c r="AX48" s="31"/>
      <c r="AY48" s="31"/>
      <c r="AZ48" s="23"/>
      <c r="BB48" s="335" t="s">
        <v>165</v>
      </c>
      <c r="BC48" s="336"/>
      <c r="BD48" s="336"/>
      <c r="BE48" s="337"/>
      <c r="BF48" s="332"/>
      <c r="BG48" s="333"/>
      <c r="BH48" s="333"/>
      <c r="BI48" s="333"/>
      <c r="BJ48" s="333"/>
      <c r="BK48" s="334"/>
    </row>
    <row r="49" spans="1:63" ht="18.75" customHeight="1">
      <c r="A49" s="28"/>
      <c r="B49" s="3"/>
      <c r="C49" s="3"/>
      <c r="D49" s="3"/>
      <c r="E49" s="29"/>
      <c r="F49" s="3"/>
      <c r="G49" s="3"/>
      <c r="H49" s="358" t="s">
        <v>276</v>
      </c>
      <c r="I49" s="358"/>
      <c r="J49" s="355" t="s">
        <v>188</v>
      </c>
      <c r="K49" s="355"/>
      <c r="L49" s="355"/>
      <c r="M49" s="355"/>
      <c r="N49" s="355"/>
      <c r="O49" s="355"/>
      <c r="P49" s="355"/>
      <c r="Q49" s="355"/>
      <c r="R49" s="355" t="s">
        <v>170</v>
      </c>
      <c r="S49" s="355"/>
      <c r="T49" s="355" t="s">
        <v>189</v>
      </c>
      <c r="U49" s="355"/>
      <c r="V49" s="355"/>
      <c r="W49" s="355"/>
      <c r="X49" s="355"/>
      <c r="Y49" s="355"/>
      <c r="Z49" s="355"/>
      <c r="AA49" s="355"/>
      <c r="AB49" s="355" t="s">
        <v>169</v>
      </c>
      <c r="AC49" s="355"/>
      <c r="AD49" s="356">
        <v>0.5</v>
      </c>
      <c r="AE49" s="356"/>
      <c r="AF49" s="34"/>
      <c r="AG49" s="29"/>
      <c r="AH49" s="29"/>
      <c r="AI49" s="34"/>
      <c r="AJ49" s="34"/>
      <c r="AK49" s="355" t="s">
        <v>170</v>
      </c>
      <c r="AL49" s="355"/>
      <c r="AM49" s="357"/>
      <c r="AN49" s="357"/>
      <c r="AO49" s="357"/>
      <c r="AP49" s="357"/>
      <c r="AQ49" s="357"/>
      <c r="AR49" s="357"/>
      <c r="AS49" s="357"/>
      <c r="AT49" s="357"/>
      <c r="AU49" s="357"/>
      <c r="AV49" s="355" t="s">
        <v>47</v>
      </c>
      <c r="AW49" s="355"/>
      <c r="AX49" s="29"/>
      <c r="AY49" s="29"/>
      <c r="AZ49" s="35"/>
      <c r="BB49" s="352" t="s">
        <v>190</v>
      </c>
      <c r="BC49" s="353"/>
      <c r="BD49" s="353"/>
      <c r="BE49" s="353"/>
      <c r="BF49" s="353"/>
      <c r="BG49" s="353"/>
      <c r="BH49" s="353"/>
      <c r="BI49" s="353"/>
      <c r="BJ49" s="353"/>
      <c r="BK49" s="354"/>
    </row>
    <row r="50" spans="1:63" ht="18.75" customHeight="1">
      <c r="A50" s="28"/>
      <c r="B50" s="3"/>
      <c r="C50" s="3"/>
      <c r="D50" s="3"/>
      <c r="E50" s="29"/>
      <c r="F50" s="3"/>
      <c r="G50" s="3"/>
      <c r="H50" s="358" t="s">
        <v>276</v>
      </c>
      <c r="I50" s="358"/>
      <c r="J50" s="355" t="s">
        <v>191</v>
      </c>
      <c r="K50" s="355"/>
      <c r="L50" s="355"/>
      <c r="M50" s="355"/>
      <c r="N50" s="355"/>
      <c r="O50" s="355"/>
      <c r="P50" s="355"/>
      <c r="Q50" s="355"/>
      <c r="R50" s="355" t="s">
        <v>170</v>
      </c>
      <c r="S50" s="355"/>
      <c r="T50" s="355" t="s">
        <v>192</v>
      </c>
      <c r="U50" s="355"/>
      <c r="V50" s="355"/>
      <c r="W50" s="355"/>
      <c r="X50" s="355"/>
      <c r="Y50" s="355"/>
      <c r="Z50" s="355"/>
      <c r="AA50" s="355"/>
      <c r="AB50" s="355" t="s">
        <v>169</v>
      </c>
      <c r="AC50" s="355"/>
      <c r="AD50" s="356">
        <v>0.5</v>
      </c>
      <c r="AE50" s="356"/>
      <c r="AF50" s="36" t="s">
        <v>193</v>
      </c>
      <c r="AG50" s="355" t="s">
        <v>169</v>
      </c>
      <c r="AH50" s="355"/>
      <c r="AI50" s="356">
        <v>0.2</v>
      </c>
      <c r="AJ50" s="356"/>
      <c r="AK50" s="355" t="s">
        <v>170</v>
      </c>
      <c r="AL50" s="355"/>
      <c r="AM50" s="357"/>
      <c r="AN50" s="357"/>
      <c r="AO50" s="357"/>
      <c r="AP50" s="357"/>
      <c r="AQ50" s="357"/>
      <c r="AR50" s="357"/>
      <c r="AS50" s="357"/>
      <c r="AT50" s="357"/>
      <c r="AU50" s="357"/>
      <c r="AV50" s="355" t="s">
        <v>47</v>
      </c>
      <c r="AW50" s="355"/>
      <c r="AX50" s="29"/>
      <c r="AY50" s="29"/>
      <c r="AZ50" s="35"/>
      <c r="BB50" s="326" t="s">
        <v>162</v>
      </c>
      <c r="BC50" s="327"/>
      <c r="BD50" s="327"/>
      <c r="BE50" s="328"/>
      <c r="BF50" s="329"/>
      <c r="BG50" s="330"/>
      <c r="BH50" s="330"/>
      <c r="BI50" s="330"/>
      <c r="BJ50" s="330"/>
      <c r="BK50" s="331"/>
    </row>
    <row r="51" spans="1:63" ht="18.75" customHeight="1">
      <c r="A51" s="28"/>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35"/>
      <c r="BB51" s="335" t="s">
        <v>165</v>
      </c>
      <c r="BC51" s="336"/>
      <c r="BD51" s="336"/>
      <c r="BE51" s="337"/>
      <c r="BF51" s="332"/>
      <c r="BG51" s="333"/>
      <c r="BH51" s="333"/>
      <c r="BI51" s="333"/>
      <c r="BJ51" s="333"/>
      <c r="BK51" s="334"/>
    </row>
    <row r="52" spans="1:63" ht="18.75" customHeight="1">
      <c r="A52" s="28"/>
      <c r="B52" s="37"/>
      <c r="C52" s="37"/>
      <c r="D52" s="37" t="s">
        <v>194</v>
      </c>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8"/>
      <c r="BB52" s="352" t="s">
        <v>195</v>
      </c>
      <c r="BC52" s="353"/>
      <c r="BD52" s="353"/>
      <c r="BE52" s="353"/>
      <c r="BF52" s="353"/>
      <c r="BG52" s="353"/>
      <c r="BH52" s="353"/>
      <c r="BI52" s="353"/>
      <c r="BJ52" s="353"/>
      <c r="BK52" s="354"/>
    </row>
    <row r="53" spans="1:63" ht="18.75" customHeight="1">
      <c r="A53" s="39"/>
      <c r="B53" s="5"/>
      <c r="C53" s="5"/>
      <c r="D53" s="54" t="s">
        <v>288</v>
      </c>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40"/>
      <c r="BB53" s="326" t="s">
        <v>162</v>
      </c>
      <c r="BC53" s="327"/>
      <c r="BD53" s="327"/>
      <c r="BE53" s="328"/>
      <c r="BF53" s="329"/>
      <c r="BG53" s="330"/>
      <c r="BH53" s="330"/>
      <c r="BI53" s="330"/>
      <c r="BJ53" s="330"/>
      <c r="BK53" s="331"/>
    </row>
    <row r="54" spans="1:63" ht="18.75" customHeight="1">
      <c r="B54" s="325" t="s">
        <v>167</v>
      </c>
      <c r="C54" s="325"/>
      <c r="D54" s="325"/>
      <c r="E54" s="325"/>
      <c r="F54" s="325"/>
      <c r="G54" s="325"/>
      <c r="H54" s="325"/>
      <c r="I54" s="325"/>
      <c r="J54" s="325"/>
      <c r="K54" s="325"/>
      <c r="L54" s="325"/>
      <c r="M54" s="325"/>
      <c r="BB54" s="335" t="s">
        <v>165</v>
      </c>
      <c r="BC54" s="336"/>
      <c r="BD54" s="336"/>
      <c r="BE54" s="337"/>
      <c r="BF54" s="332"/>
      <c r="BG54" s="333"/>
      <c r="BH54" s="333"/>
      <c r="BI54" s="333"/>
      <c r="BJ54" s="333"/>
      <c r="BK54" s="334"/>
    </row>
    <row r="55" spans="1:63" ht="18.75" customHeight="1">
      <c r="B55" s="338" t="str">
        <f>IF(BF44="","□",CHOOSE(BF44,"■","□"))</f>
        <v>□</v>
      </c>
      <c r="C55" s="338"/>
      <c r="D55" s="1" t="s">
        <v>174</v>
      </c>
      <c r="BB55" s="346" t="s">
        <v>196</v>
      </c>
      <c r="BC55" s="347"/>
      <c r="BD55" s="347"/>
      <c r="BE55" s="347"/>
      <c r="BF55" s="347"/>
      <c r="BG55" s="347"/>
      <c r="BH55" s="347"/>
      <c r="BI55" s="347"/>
      <c r="BJ55" s="347"/>
      <c r="BK55" s="348"/>
    </row>
    <row r="56" spans="1:63" ht="18.75" customHeight="1">
      <c r="B56" s="338" t="str">
        <f>IF(BF47="","□",CHOOSE(BF47,"■","□"))</f>
        <v>□</v>
      </c>
      <c r="C56" s="338"/>
      <c r="D56" s="1" t="s">
        <v>182</v>
      </c>
      <c r="BB56" s="349"/>
      <c r="BC56" s="350"/>
      <c r="BD56" s="350"/>
      <c r="BE56" s="350"/>
      <c r="BF56" s="350"/>
      <c r="BG56" s="350"/>
      <c r="BH56" s="350"/>
      <c r="BI56" s="350"/>
      <c r="BJ56" s="350"/>
      <c r="BK56" s="351"/>
    </row>
    <row r="57" spans="1:63" ht="18.75" customHeight="1">
      <c r="B57" s="338" t="str">
        <f>IF(BF50="","□",CHOOSE(BF50,"■","□"))</f>
        <v>□</v>
      </c>
      <c r="C57" s="338"/>
      <c r="D57" s="1" t="s">
        <v>190</v>
      </c>
      <c r="BB57" s="326" t="s">
        <v>197</v>
      </c>
      <c r="BC57" s="327"/>
      <c r="BD57" s="327"/>
      <c r="BE57" s="328"/>
      <c r="BF57" s="329"/>
      <c r="BG57" s="330"/>
      <c r="BH57" s="330"/>
      <c r="BI57" s="330"/>
      <c r="BJ57" s="330"/>
      <c r="BK57" s="331"/>
    </row>
    <row r="58" spans="1:63" ht="18.75" customHeight="1">
      <c r="B58" s="338" t="str">
        <f>IF(BF53="","□",CHOOSE(BF53,"■","□"))</f>
        <v>□</v>
      </c>
      <c r="C58" s="338"/>
      <c r="D58" s="1" t="s">
        <v>195</v>
      </c>
      <c r="BB58" s="335" t="s">
        <v>198</v>
      </c>
      <c r="BC58" s="336"/>
      <c r="BD58" s="336"/>
      <c r="BE58" s="337"/>
      <c r="BF58" s="332"/>
      <c r="BG58" s="333"/>
      <c r="BH58" s="333"/>
      <c r="BI58" s="333"/>
      <c r="BJ58" s="333"/>
      <c r="BK58" s="334"/>
    </row>
    <row r="59" spans="1:63" ht="18.75" customHeight="1">
      <c r="B59" s="338" t="str">
        <f>IF(BF57="","□",CHOOSE(BF57,"■","□"))</f>
        <v>□</v>
      </c>
      <c r="C59" s="338"/>
      <c r="D59" s="1" t="s">
        <v>196</v>
      </c>
      <c r="BB59" s="339" t="s">
        <v>199</v>
      </c>
      <c r="BC59" s="340"/>
      <c r="BD59" s="340"/>
      <c r="BE59" s="340"/>
      <c r="BF59" s="340"/>
      <c r="BG59" s="340"/>
      <c r="BH59" s="340"/>
      <c r="BI59" s="340"/>
      <c r="BJ59" s="340"/>
      <c r="BK59" s="341"/>
    </row>
    <row r="60" spans="1:63" ht="18.75" customHeight="1">
      <c r="B60" s="338" t="str">
        <f>IF(BF61="","□",CHOOSE(BF61,"■","□"))</f>
        <v>□</v>
      </c>
      <c r="C60" s="338"/>
      <c r="D60" s="55" t="s">
        <v>200</v>
      </c>
      <c r="E60" s="55"/>
      <c r="F60" s="55"/>
      <c r="G60" s="55"/>
      <c r="H60" s="55"/>
      <c r="I60" s="55"/>
      <c r="J60" s="55"/>
      <c r="K60" s="55"/>
      <c r="L60" s="55"/>
      <c r="M60" s="55"/>
      <c r="N60" s="55"/>
      <c r="O60" s="55"/>
      <c r="P60" s="55"/>
      <c r="Q60" s="55"/>
      <c r="R60" s="55"/>
      <c r="S60" s="55"/>
      <c r="T60" s="55"/>
      <c r="U60" s="55"/>
      <c r="V60" s="55"/>
      <c r="BB60" s="342"/>
      <c r="BC60" s="343"/>
      <c r="BD60" s="343"/>
      <c r="BE60" s="343"/>
      <c r="BF60" s="343"/>
      <c r="BG60" s="343"/>
      <c r="BH60" s="343"/>
      <c r="BI60" s="343"/>
      <c r="BJ60" s="343"/>
      <c r="BK60" s="344"/>
    </row>
    <row r="61" spans="1:63" ht="18.75" customHeight="1">
      <c r="D61" s="41"/>
      <c r="E61" s="41"/>
      <c r="F61" s="41"/>
      <c r="G61" s="345" t="s">
        <v>201</v>
      </c>
      <c r="H61" s="345"/>
      <c r="I61" s="345"/>
      <c r="J61" s="345"/>
      <c r="K61" s="345"/>
      <c r="L61" s="345"/>
      <c r="M61" s="345"/>
      <c r="N61" s="345"/>
      <c r="O61" s="345"/>
      <c r="P61" s="345"/>
      <c r="Q61" s="345"/>
      <c r="R61" s="345"/>
      <c r="S61" s="345"/>
      <c r="T61" s="325" t="s">
        <v>202</v>
      </c>
      <c r="U61" s="325"/>
      <c r="V61" s="325" t="str">
        <f>IF(AND(B55="□",B56="□",B57="□",B58="□",B59="□",B60="□"),"",COUNTIF(B55:C60,"■"))</f>
        <v/>
      </c>
      <c r="W61" s="325"/>
      <c r="X61" s="325"/>
      <c r="Y61" s="325" t="s">
        <v>44</v>
      </c>
      <c r="Z61" s="325"/>
      <c r="AA61" s="325"/>
      <c r="AB61" s="325"/>
      <c r="AC61" s="325" t="s">
        <v>169</v>
      </c>
      <c r="AD61" s="325"/>
      <c r="AE61" s="325">
        <v>2</v>
      </c>
      <c r="AF61" s="325"/>
      <c r="AG61" s="325"/>
      <c r="AH61" s="325" t="s">
        <v>66</v>
      </c>
      <c r="AI61" s="325"/>
      <c r="AJ61" s="325"/>
      <c r="AK61" s="325"/>
      <c r="AL61" s="325" t="s">
        <v>170</v>
      </c>
      <c r="AM61" s="325"/>
      <c r="AN61" s="325" t="str">
        <f>IF(V61="","",V61*AE61)</f>
        <v/>
      </c>
      <c r="AO61" s="325"/>
      <c r="AP61" s="325"/>
      <c r="AQ61" s="325" t="s">
        <v>66</v>
      </c>
      <c r="AR61" s="325"/>
      <c r="AS61" s="325"/>
      <c r="AT61" s="325"/>
      <c r="BB61" s="326" t="s">
        <v>162</v>
      </c>
      <c r="BC61" s="327"/>
      <c r="BD61" s="327"/>
      <c r="BE61" s="328"/>
      <c r="BF61" s="329"/>
      <c r="BG61" s="330"/>
      <c r="BH61" s="330"/>
      <c r="BI61" s="330"/>
      <c r="BJ61" s="330"/>
      <c r="BK61" s="331"/>
    </row>
    <row r="62" spans="1:63" ht="18.75" customHeight="1">
      <c r="D62" s="41"/>
      <c r="E62" s="41"/>
      <c r="F62" s="41"/>
      <c r="G62" s="345"/>
      <c r="H62" s="345"/>
      <c r="I62" s="345"/>
      <c r="J62" s="345"/>
      <c r="K62" s="345"/>
      <c r="L62" s="345"/>
      <c r="M62" s="345"/>
      <c r="N62" s="345"/>
      <c r="O62" s="345"/>
      <c r="P62" s="345"/>
      <c r="Q62" s="345"/>
      <c r="R62" s="345"/>
      <c r="S62" s="34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BB62" s="335" t="s">
        <v>165</v>
      </c>
      <c r="BC62" s="336"/>
      <c r="BD62" s="336"/>
      <c r="BE62" s="337"/>
      <c r="BF62" s="332"/>
      <c r="BG62" s="333"/>
      <c r="BH62" s="333"/>
      <c r="BI62" s="333"/>
      <c r="BJ62" s="333"/>
      <c r="BK62" s="334"/>
    </row>
    <row r="63" spans="1:63" ht="18.75" customHeight="1"/>
    <row r="64" spans="1:63"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sheetData>
  <sheetProtection password="CC65" sheet="1" formatCells="0" formatRows="0" selectLockedCells="1"/>
  <mergeCells count="379">
    <mergeCell ref="AV4:AX4"/>
    <mergeCell ref="A6:AZ6"/>
    <mergeCell ref="A7:J9"/>
    <mergeCell ref="K7:AZ9"/>
    <mergeCell ref="A10:J10"/>
    <mergeCell ref="K10:AZ10"/>
    <mergeCell ref="AM1:AQ1"/>
    <mergeCell ref="AR1:AY1"/>
    <mergeCell ref="AM2:AQ2"/>
    <mergeCell ref="AR2:AY2"/>
    <mergeCell ref="AC4:AD4"/>
    <mergeCell ref="AE4:AH4"/>
    <mergeCell ref="AJ4:AL4"/>
    <mergeCell ref="AM4:AO4"/>
    <mergeCell ref="AP4:AQ4"/>
    <mergeCell ref="AR4:AT4"/>
    <mergeCell ref="A12:AZ12"/>
    <mergeCell ref="A13:N14"/>
    <mergeCell ref="O13:Q14"/>
    <mergeCell ref="R13:AZ13"/>
    <mergeCell ref="BB13:BK14"/>
    <mergeCell ref="T14:W14"/>
    <mergeCell ref="AD14:AG14"/>
    <mergeCell ref="AN14:AQ14"/>
    <mergeCell ref="AV14:AZ14"/>
    <mergeCell ref="AD15:AK15"/>
    <mergeCell ref="AL15:AM15"/>
    <mergeCell ref="AN15:AU15"/>
    <mergeCell ref="AV15:AZ15"/>
    <mergeCell ref="BB15:BE15"/>
    <mergeCell ref="BF15:BK15"/>
    <mergeCell ref="A15:B15"/>
    <mergeCell ref="C15:N15"/>
    <mergeCell ref="O15:Q15"/>
    <mergeCell ref="R15:S15"/>
    <mergeCell ref="T15:AA15"/>
    <mergeCell ref="AB15:AC15"/>
    <mergeCell ref="AD16:AK16"/>
    <mergeCell ref="AL16:AU16"/>
    <mergeCell ref="AV16:AZ16"/>
    <mergeCell ref="BB16:BE16"/>
    <mergeCell ref="BF16:BK16"/>
    <mergeCell ref="A17:B17"/>
    <mergeCell ref="C17:N17"/>
    <mergeCell ref="O17:Q17"/>
    <mergeCell ref="R17:S17"/>
    <mergeCell ref="T17:AA17"/>
    <mergeCell ref="A16:B16"/>
    <mergeCell ref="C16:N16"/>
    <mergeCell ref="O16:Q16"/>
    <mergeCell ref="R16:S16"/>
    <mergeCell ref="T16:AA16"/>
    <mergeCell ref="AB16:AC16"/>
    <mergeCell ref="BF17:BK17"/>
    <mergeCell ref="AB17:AC17"/>
    <mergeCell ref="AD17:AK17"/>
    <mergeCell ref="AL17:AM17"/>
    <mergeCell ref="AN17:AU17"/>
    <mergeCell ref="AV17:AZ17"/>
    <mergeCell ref="BB17:BE17"/>
    <mergeCell ref="AV18:AZ18"/>
    <mergeCell ref="BB18:BE18"/>
    <mergeCell ref="BF18:BK18"/>
    <mergeCell ref="A19:B19"/>
    <mergeCell ref="C19:N19"/>
    <mergeCell ref="O19:Q19"/>
    <mergeCell ref="R19:S19"/>
    <mergeCell ref="T19:AA19"/>
    <mergeCell ref="AB19:AK19"/>
    <mergeCell ref="AL19:AU19"/>
    <mergeCell ref="AV19:AZ19"/>
    <mergeCell ref="BB19:BE19"/>
    <mergeCell ref="BF19:BK19"/>
    <mergeCell ref="A18:B18"/>
    <mergeCell ref="C18:N18"/>
    <mergeCell ref="O18:Q18"/>
    <mergeCell ref="R18:S18"/>
    <mergeCell ref="T18:AA18"/>
    <mergeCell ref="AB18:AC18"/>
    <mergeCell ref="AD18:AK18"/>
    <mergeCell ref="AL18:AM18"/>
    <mergeCell ref="AN18:AU18"/>
    <mergeCell ref="AV20:AZ20"/>
    <mergeCell ref="BB20:BE20"/>
    <mergeCell ref="BF20:BK20"/>
    <mergeCell ref="A21:B21"/>
    <mergeCell ref="C21:N21"/>
    <mergeCell ref="O21:Q21"/>
    <mergeCell ref="R21:S21"/>
    <mergeCell ref="T21:AA21"/>
    <mergeCell ref="BF21:BK21"/>
    <mergeCell ref="AB21:AC21"/>
    <mergeCell ref="AD21:AK21"/>
    <mergeCell ref="AL21:AM21"/>
    <mergeCell ref="AN21:AU21"/>
    <mergeCell ref="AV21:AZ21"/>
    <mergeCell ref="BB21:BE21"/>
    <mergeCell ref="A20:B20"/>
    <mergeCell ref="C20:N20"/>
    <mergeCell ref="O20:Q20"/>
    <mergeCell ref="R20:S20"/>
    <mergeCell ref="T20:AA20"/>
    <mergeCell ref="AB20:AC20"/>
    <mergeCell ref="AD20:AK20"/>
    <mergeCell ref="AL20:AM20"/>
    <mergeCell ref="AN20:AU20"/>
    <mergeCell ref="A22:B24"/>
    <mergeCell ref="C22:N24"/>
    <mergeCell ref="O22:Q24"/>
    <mergeCell ref="R22:S24"/>
    <mergeCell ref="T22:AA24"/>
    <mergeCell ref="AB22:AC24"/>
    <mergeCell ref="AD22:AK24"/>
    <mergeCell ref="AL22:AM22"/>
    <mergeCell ref="AN22:AU22"/>
    <mergeCell ref="AV22:AZ24"/>
    <mergeCell ref="BB22:BE24"/>
    <mergeCell ref="BF22:BK24"/>
    <mergeCell ref="BN22:BR22"/>
    <mergeCell ref="AL23:AM23"/>
    <mergeCell ref="AN23:AQ23"/>
    <mergeCell ref="AR23:AT23"/>
    <mergeCell ref="BN23:BR24"/>
    <mergeCell ref="AL24:AU24"/>
    <mergeCell ref="AD25:AK25"/>
    <mergeCell ref="AL25:AM26"/>
    <mergeCell ref="AN25:AU26"/>
    <mergeCell ref="AV25:AZ26"/>
    <mergeCell ref="BB25:BE26"/>
    <mergeCell ref="BF25:BK26"/>
    <mergeCell ref="AD26:AK26"/>
    <mergeCell ref="A25:B26"/>
    <mergeCell ref="C25:N26"/>
    <mergeCell ref="O25:Q26"/>
    <mergeCell ref="R25:S26"/>
    <mergeCell ref="T25:AA26"/>
    <mergeCell ref="AB25:AC26"/>
    <mergeCell ref="AD27:AK27"/>
    <mergeCell ref="AL27:AM27"/>
    <mergeCell ref="AN27:AU27"/>
    <mergeCell ref="AV27:AZ27"/>
    <mergeCell ref="BB27:BE27"/>
    <mergeCell ref="BF27:BK27"/>
    <mergeCell ref="A27:B27"/>
    <mergeCell ref="C27:N27"/>
    <mergeCell ref="O27:Q27"/>
    <mergeCell ref="R27:S27"/>
    <mergeCell ref="T27:AA27"/>
    <mergeCell ref="AB27:AC27"/>
    <mergeCell ref="AD28:AK28"/>
    <mergeCell ref="AL28:AM28"/>
    <mergeCell ref="AN28:AU28"/>
    <mergeCell ref="AV28:AZ28"/>
    <mergeCell ref="BB28:BE28"/>
    <mergeCell ref="BF28:BK28"/>
    <mergeCell ref="A28:B28"/>
    <mergeCell ref="C28:N28"/>
    <mergeCell ref="O28:Q28"/>
    <mergeCell ref="R28:S28"/>
    <mergeCell ref="T28:AA28"/>
    <mergeCell ref="AB28:AC28"/>
    <mergeCell ref="AD29:AK29"/>
    <mergeCell ref="AL29:AM29"/>
    <mergeCell ref="AN29:AU29"/>
    <mergeCell ref="AV29:AZ29"/>
    <mergeCell ref="BB29:BE29"/>
    <mergeCell ref="BF29:BK29"/>
    <mergeCell ref="A29:B29"/>
    <mergeCell ref="C29:N29"/>
    <mergeCell ref="O29:Q29"/>
    <mergeCell ref="R29:S29"/>
    <mergeCell ref="T29:AA29"/>
    <mergeCell ref="AB29:AC29"/>
    <mergeCell ref="AD30:AK31"/>
    <mergeCell ref="AL30:AM31"/>
    <mergeCell ref="AN30:AU31"/>
    <mergeCell ref="AV30:AZ31"/>
    <mergeCell ref="BB30:BE31"/>
    <mergeCell ref="BF30:BK31"/>
    <mergeCell ref="A30:B31"/>
    <mergeCell ref="C30:N30"/>
    <mergeCell ref="O30:Q31"/>
    <mergeCell ref="R30:S31"/>
    <mergeCell ref="T30:AA31"/>
    <mergeCell ref="AB30:AC31"/>
    <mergeCell ref="C31:N31"/>
    <mergeCell ref="AV32:AZ32"/>
    <mergeCell ref="BB32:BE32"/>
    <mergeCell ref="BF32:BK32"/>
    <mergeCell ref="A33:B33"/>
    <mergeCell ref="C33:N33"/>
    <mergeCell ref="O33:Q33"/>
    <mergeCell ref="R33:AA33"/>
    <mergeCell ref="AB33:AC33"/>
    <mergeCell ref="AD33:AU33"/>
    <mergeCell ref="AV33:AZ33"/>
    <mergeCell ref="A32:B32"/>
    <mergeCell ref="C32:N32"/>
    <mergeCell ref="O32:Q32"/>
    <mergeCell ref="R32:AA32"/>
    <mergeCell ref="AB32:AC32"/>
    <mergeCell ref="AD32:AU32"/>
    <mergeCell ref="BB33:BE33"/>
    <mergeCell ref="BF33:BK33"/>
    <mergeCell ref="A34:B34"/>
    <mergeCell ref="C34:N34"/>
    <mergeCell ref="O34:Q34"/>
    <mergeCell ref="R34:AA34"/>
    <mergeCell ref="AB34:AC34"/>
    <mergeCell ref="AD34:AU34"/>
    <mergeCell ref="AV34:AZ34"/>
    <mergeCell ref="BB34:BE34"/>
    <mergeCell ref="BF34:BK34"/>
    <mergeCell ref="BF35:BK35"/>
    <mergeCell ref="A36:B36"/>
    <mergeCell ref="C36:N36"/>
    <mergeCell ref="O36:Q36"/>
    <mergeCell ref="R36:S36"/>
    <mergeCell ref="T36:AA36"/>
    <mergeCell ref="AB36:AC36"/>
    <mergeCell ref="AD36:AK36"/>
    <mergeCell ref="AL36:AM36"/>
    <mergeCell ref="AN36:AU36"/>
    <mergeCell ref="AV36:AZ36"/>
    <mergeCell ref="BB36:BE36"/>
    <mergeCell ref="BF36:BK36"/>
    <mergeCell ref="A35:B35"/>
    <mergeCell ref="C35:N35"/>
    <mergeCell ref="O35:Q35"/>
    <mergeCell ref="R35:S35"/>
    <mergeCell ref="T35:AA35"/>
    <mergeCell ref="AB35:AK35"/>
    <mergeCell ref="AL35:AU35"/>
    <mergeCell ref="AV35:AZ35"/>
    <mergeCell ref="BB35:BE35"/>
    <mergeCell ref="BB37:BE37"/>
    <mergeCell ref="BF37:BK37"/>
    <mergeCell ref="A38:P40"/>
    <mergeCell ref="R38:AU38"/>
    <mergeCell ref="AV38:AZ38"/>
    <mergeCell ref="BB38:BK38"/>
    <mergeCell ref="R39:AU39"/>
    <mergeCell ref="AV39:AZ39"/>
    <mergeCell ref="BB39:BE39"/>
    <mergeCell ref="BF39:BK40"/>
    <mergeCell ref="R40:AU40"/>
    <mergeCell ref="AV40:AZ40"/>
    <mergeCell ref="BB40:BE40"/>
    <mergeCell ref="A37:B37"/>
    <mergeCell ref="C37:N37"/>
    <mergeCell ref="O37:Q37"/>
    <mergeCell ref="R37:S37"/>
    <mergeCell ref="T37:AA37"/>
    <mergeCell ref="AB37:AC37"/>
    <mergeCell ref="AD37:AK37"/>
    <mergeCell ref="AL37:AU37"/>
    <mergeCell ref="AV37:AZ37"/>
    <mergeCell ref="A41:AZ41"/>
    <mergeCell ref="BB41:BK42"/>
    <mergeCell ref="G42:M42"/>
    <mergeCell ref="O42:Q42"/>
    <mergeCell ref="S42:T42"/>
    <mergeCell ref="AM42:AU42"/>
    <mergeCell ref="AV42:AW42"/>
    <mergeCell ref="AX42:AZ42"/>
    <mergeCell ref="G43:M43"/>
    <mergeCell ref="O43:Q43"/>
    <mergeCell ref="S43:T43"/>
    <mergeCell ref="U43:X43"/>
    <mergeCell ref="Y43:Z43"/>
    <mergeCell ref="AK43:AL43"/>
    <mergeCell ref="AM43:AU43"/>
    <mergeCell ref="U42:X42"/>
    <mergeCell ref="Y42:Z42"/>
    <mergeCell ref="AA42:AB42"/>
    <mergeCell ref="AC42:AG42"/>
    <mergeCell ref="AH42:AJ42"/>
    <mergeCell ref="AK42:AL42"/>
    <mergeCell ref="AV43:AW43"/>
    <mergeCell ref="AX43:AZ43"/>
    <mergeCell ref="BB43:BK43"/>
    <mergeCell ref="V44:AC44"/>
    <mergeCell ref="AD44:AE44"/>
    <mergeCell ref="AF44:AJ44"/>
    <mergeCell ref="AK44:AL44"/>
    <mergeCell ref="AM44:AU44"/>
    <mergeCell ref="AV44:AW44"/>
    <mergeCell ref="BB44:BE44"/>
    <mergeCell ref="BF44:BK45"/>
    <mergeCell ref="D45:M45"/>
    <mergeCell ref="O45:Q45"/>
    <mergeCell ref="S45:T45"/>
    <mergeCell ref="U45:X45"/>
    <mergeCell ref="Y45:Z45"/>
    <mergeCell ref="AA45:AB45"/>
    <mergeCell ref="AC45:AG45"/>
    <mergeCell ref="AH45:AJ45"/>
    <mergeCell ref="AK45:AL45"/>
    <mergeCell ref="AM45:AU45"/>
    <mergeCell ref="AV45:AW45"/>
    <mergeCell ref="AX45:AZ45"/>
    <mergeCell ref="BB45:BE45"/>
    <mergeCell ref="G46:M46"/>
    <mergeCell ref="O46:Q46"/>
    <mergeCell ref="S46:T46"/>
    <mergeCell ref="U46:X46"/>
    <mergeCell ref="Y46:Z46"/>
    <mergeCell ref="AK46:AL46"/>
    <mergeCell ref="AV47:AW47"/>
    <mergeCell ref="BB47:BE47"/>
    <mergeCell ref="BF47:BK48"/>
    <mergeCell ref="R48:S48"/>
    <mergeCell ref="T48:AC48"/>
    <mergeCell ref="AD48:AL48"/>
    <mergeCell ref="AN48:AR48"/>
    <mergeCell ref="BB48:BE48"/>
    <mergeCell ref="AM46:AU46"/>
    <mergeCell ref="AV46:AW46"/>
    <mergeCell ref="AX46:AZ46"/>
    <mergeCell ref="BB46:BK46"/>
    <mergeCell ref="R47:S47"/>
    <mergeCell ref="T47:AC47"/>
    <mergeCell ref="AD47:AE47"/>
    <mergeCell ref="AF47:AJ47"/>
    <mergeCell ref="AK47:AL47"/>
    <mergeCell ref="AM47:AU47"/>
    <mergeCell ref="AK49:AL49"/>
    <mergeCell ref="AM49:AU49"/>
    <mergeCell ref="AV49:AW49"/>
    <mergeCell ref="BB49:BK49"/>
    <mergeCell ref="H50:I50"/>
    <mergeCell ref="J50:Q50"/>
    <mergeCell ref="R50:S50"/>
    <mergeCell ref="T50:AA50"/>
    <mergeCell ref="AB50:AC50"/>
    <mergeCell ref="AD50:AE50"/>
    <mergeCell ref="H49:I49"/>
    <mergeCell ref="J49:Q49"/>
    <mergeCell ref="R49:S49"/>
    <mergeCell ref="T49:AA49"/>
    <mergeCell ref="AB49:AC49"/>
    <mergeCell ref="AD49:AE49"/>
    <mergeCell ref="B55:C55"/>
    <mergeCell ref="BB55:BK56"/>
    <mergeCell ref="B56:C56"/>
    <mergeCell ref="B57:C57"/>
    <mergeCell ref="BB57:BE57"/>
    <mergeCell ref="BF57:BK58"/>
    <mergeCell ref="B58:C58"/>
    <mergeCell ref="BB58:BE58"/>
    <mergeCell ref="BF50:BK51"/>
    <mergeCell ref="BB51:BE51"/>
    <mergeCell ref="BB52:BK52"/>
    <mergeCell ref="BB53:BE53"/>
    <mergeCell ref="BF53:BK54"/>
    <mergeCell ref="B54:M54"/>
    <mergeCell ref="BB54:BE54"/>
    <mergeCell ref="AG50:AH50"/>
    <mergeCell ref="AI50:AJ50"/>
    <mergeCell ref="AK50:AL50"/>
    <mergeCell ref="AM50:AU50"/>
    <mergeCell ref="AV50:AW50"/>
    <mergeCell ref="BB50:BE50"/>
    <mergeCell ref="AL61:AM62"/>
    <mergeCell ref="AN61:AP62"/>
    <mergeCell ref="AQ61:AT62"/>
    <mergeCell ref="BB61:BE61"/>
    <mergeCell ref="BF61:BK62"/>
    <mergeCell ref="BB62:BE62"/>
    <mergeCell ref="B59:C59"/>
    <mergeCell ref="BB59:BK60"/>
    <mergeCell ref="B60:C60"/>
    <mergeCell ref="G61:S62"/>
    <mergeCell ref="T61:U62"/>
    <mergeCell ref="V61:X62"/>
    <mergeCell ref="Y61:AB62"/>
    <mergeCell ref="AC61:AD62"/>
    <mergeCell ref="AE61:AG62"/>
    <mergeCell ref="AH61:AK62"/>
  </mergeCells>
  <phoneticPr fontId="2"/>
  <dataValidations count="18">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F22:BK24">
      <formula1>1</formula1>
      <formula2>4</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_x000a__x000a_また、別紙に算出根拠を_x000a_記入してください" sqref="BF28:BK31">
      <formula1>1</formula1>
      <formula2>3</formula2>
    </dataValidation>
    <dataValidation type="whole" operator="equal" allowBlank="1" showInputMessage="1" showErrorMessage="1" errorTitle="無効な数字が入力されています" error="該当する場合は1を入力し、該当しない場合は空欄にしてください" prompt="使用する場合⇒1_x000a_を入力してください_x000a_使用しない場合⇒空欄にしてください" sqref="BF19:BK19">
      <formula1>1</formula1>
    </dataValidation>
    <dataValidation type="whole" allowBlank="1" showInputMessage="1" showErrorMessage="1" errorTitle="無効な数字が入力されています" error="1、2のいずれかを入力してください。" prompt="Ⅰが該当⇒1　　　_x000a_Ⅱが該当⇒2　　　_x000a_を入力してください" sqref="BF16:BK16">
      <formula1>1</formula1>
      <formula2>2</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F20:BK21 BF17:BK18 BF15:BK15">
      <formula1>1</formula1>
      <formula2>3</formula2>
    </dataValidation>
    <dataValidation allowBlank="1" showInputMessage="1" showErrorMessage="1" prompt="侵襲的機能検査及び_x000a_画像診断を行う回数を_x000a_入力してください_x000a__x000a_また、別紙に算定根拠を_x000a_記入してください" sqref="BF32:BK34"/>
    <dataValidation type="whole" allowBlank="1" showInputMessage="1" showErrorMessage="1" errorTitle="無効な数字が入力されています" error="1、2のいずれかを入力してください" prompt="探索する⇒1_x000a_探索しない⇒2_x000a_を入力してください" sqref="BF61:BK62">
      <formula1>1</formula1>
      <formula2>2</formula2>
    </dataValidation>
    <dataValidation type="whole" allowBlank="1" showInputMessage="1" showErrorMessage="1" errorTitle="無効な数字が入力されています" error="1、2のいずれかを入力してください" prompt="2種以上あり⇒1_x000a_なし⇒2_x000a_を入力してください" sqref="BF57:BK58">
      <formula1>1</formula1>
      <formula2>2</formula2>
    </dataValidation>
    <dataValidation type="whole" allowBlank="1" showInputMessage="1" showErrorMessage="1" errorTitle="無効な数字が入力されています" error="1、2のいずれかを入力してください" prompt="外注する⇒1_x000a_外注しない⇒2_x000a_を入力してください" sqref="BF53:BK54">
      <formula1>1</formula1>
      <formula2>2</formula2>
    </dataValidation>
    <dataValidation type="whole" allowBlank="1" showInputMessage="1" showErrorMessage="1" errorTitle="無効な数字が入力されています" error="1、2のいずれかを入力してください" prompt="設定する⇒1_x000a_設定しない⇒2_x000a_を入力してください" sqref="BF50:BK51">
      <formula1>1</formula1>
      <formula2>2</formula2>
    </dataValidation>
    <dataValidation type="whole" allowBlank="1" showInputMessage="1" showErrorMessage="1" errorTitle="無効な数字が入力されています" error="1、2のいずれかを入力してください" prompt="英文CRFを_x000a_提出する⇒1_x000a_提出しない⇒2_x000a_を入力してください" sqref="BF47:BK48">
      <formula1>1</formula1>
      <formula2>2</formula2>
    </dataValidation>
    <dataValidation type="whole" allowBlank="1" showInputMessage="1" showErrorMessage="1" errorTitle="無効な数字が入力されています" error="1、2のいずれかを入力してください" prompt="国際共同治験に_x000a_該当する⇒1_x000a_該当しない⇒2_x000a_を入力してください" sqref="BF44:BK45">
      <formula1>1</formula1>
      <formula2>2</formula2>
    </dataValidation>
    <dataValidation type="whole" allowBlank="1" showInputMessage="1" showErrorMessage="1" errorTitle="無効な数字が入力されています" error="1、2のいずれかを入力してください" prompt="外部委託あり⇒1_x000a_外部委託なし⇒2_x000a_を入力してください" sqref="BF39:BK40">
      <formula1>1</formula1>
      <formula2>2</formula2>
    </dataValidation>
    <dataValidation type="whole" allowBlank="1" showInputMessage="1" showErrorMessage="1" errorTitle="無効な数字が入力されています" error="1、2のいずれかを入力してください" prompt="Ⅱ相・Ⅲ相⇒1_x000a_Ⅰ相⇒2_x000a_を入力して_x000a_ください" sqref="BF37:BK37">
      <formula1>1</formula1>
      <formula2>2</formula2>
    </dataValidation>
    <dataValidation type="whole" operator="equal" allowBlank="1" showInputMessage="1" showErrorMessage="1" errorTitle="無効な数字が入力されています" error="該当する場合は1を入力し、該当しない場合は空欄にしてください" prompt="発表あり⇒1_x000a_を入力してください_x000a_ない場合⇒空欄_x000a_にしてください" sqref="BF35:BK35">
      <formula1>1</formula1>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F36:BK36 BF25:BK27">
      <formula1>1</formula1>
      <formula2>3</formula2>
    </dataValidation>
    <dataValidation allowBlank="1" showInputMessage="1" showErrorMessage="1" prompt="投与期間が_x000a_50週以上の場合、_x000a_具体的な投与期間_x000a_(週単位)を_x000a_入力してください。" sqref="AR23:AT23"/>
    <dataValidation allowBlank="1" showInputMessage="1" showErrorMessage="1" prompt="今回追加する_x000a_症例数を記載_x000a_してください" sqref="AC42:AG42"/>
  </dataValidations>
  <printOptions horizontalCentered="1" verticalCentered="1"/>
  <pageMargins left="0.31496062992125984" right="0" top="0" bottom="0" header="0.31496062992125984" footer="0.31496062992125984"/>
  <pageSetup paperSize="9" scale="73"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Z185"/>
  <sheetViews>
    <sheetView showGridLines="0" topLeftCell="A22" zoomScale="80" zoomScaleNormal="80" workbookViewId="0">
      <selection activeCell="AC15" sqref="AC15:AZ15"/>
    </sheetView>
  </sheetViews>
  <sheetFormatPr defaultRowHeight="13.5"/>
  <cols>
    <col min="1" max="73" width="2.5" style="1" customWidth="1"/>
    <col min="74" max="16384" width="9" style="1"/>
  </cols>
  <sheetData>
    <row r="1" spans="1:52" ht="15" customHeight="1">
      <c r="A1" s="7" t="s">
        <v>203</v>
      </c>
      <c r="AN1" s="386" t="s">
        <v>1</v>
      </c>
      <c r="AO1" s="386"/>
      <c r="AP1" s="386"/>
      <c r="AQ1" s="386"/>
      <c r="AR1" s="386"/>
      <c r="AS1" s="510" t="str">
        <f>IF(OR('経費1-3(追加・延長・その他) '!BI11=2,'経費1-3(追加・延長・その他) '!BI11=3,'経費1-3(追加・延長・その他) '!BI11=6),"",IF('経費1-3(追加・延長・その他) '!AR1="","",'経費1-3(追加・延長・その他) '!AR1))</f>
        <v/>
      </c>
      <c r="AT1" s="510"/>
      <c r="AU1" s="510"/>
      <c r="AV1" s="510"/>
      <c r="AW1" s="510"/>
      <c r="AX1" s="510"/>
      <c r="AY1" s="510"/>
      <c r="AZ1" s="510"/>
    </row>
    <row r="2" spans="1:52" s="47" customFormat="1" ht="15" customHeight="1">
      <c r="A2" s="7"/>
      <c r="AN2" s="386" t="s">
        <v>2</v>
      </c>
      <c r="AO2" s="386"/>
      <c r="AP2" s="386"/>
      <c r="AQ2" s="386"/>
      <c r="AR2" s="386"/>
      <c r="AS2" s="386" t="s">
        <v>3</v>
      </c>
      <c r="AT2" s="386"/>
      <c r="AU2" s="386"/>
      <c r="AV2" s="386"/>
      <c r="AW2" s="386"/>
      <c r="AX2" s="386"/>
      <c r="AY2" s="386"/>
      <c r="AZ2" s="386"/>
    </row>
    <row r="3" spans="1:52" ht="52.5" customHeight="1"/>
    <row r="4" spans="1:52" ht="18.75" customHeight="1">
      <c r="A4" s="511" t="s">
        <v>204</v>
      </c>
      <c r="B4" s="511"/>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K4" s="511"/>
      <c r="AL4" s="511"/>
      <c r="AM4" s="511"/>
      <c r="AN4" s="511"/>
      <c r="AO4" s="511"/>
      <c r="AP4" s="511"/>
      <c r="AQ4" s="511"/>
      <c r="AR4" s="511"/>
      <c r="AS4" s="511"/>
      <c r="AT4" s="511"/>
      <c r="AU4" s="511"/>
      <c r="AV4" s="511"/>
      <c r="AW4" s="511"/>
      <c r="AX4" s="511"/>
      <c r="AY4" s="511"/>
      <c r="AZ4" s="511"/>
    </row>
    <row r="5" spans="1:52" ht="18.75" customHeight="1">
      <c r="A5" s="511"/>
      <c r="B5" s="511"/>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K5" s="511"/>
      <c r="AL5" s="511"/>
      <c r="AM5" s="511"/>
      <c r="AN5" s="511"/>
      <c r="AO5" s="511"/>
      <c r="AP5" s="511"/>
      <c r="AQ5" s="511"/>
      <c r="AR5" s="511"/>
      <c r="AS5" s="511"/>
      <c r="AT5" s="511"/>
      <c r="AU5" s="511"/>
      <c r="AV5" s="511"/>
      <c r="AW5" s="511"/>
      <c r="AX5" s="511"/>
      <c r="AY5" s="511"/>
      <c r="AZ5" s="511"/>
    </row>
    <row r="6" spans="1:52" ht="30"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row>
    <row r="7" spans="1:52" ht="30" customHeight="1">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row>
    <row r="8" spans="1:52" ht="30" customHeight="1">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row>
    <row r="9" spans="1:52" ht="30" customHeight="1">
      <c r="A9" s="519" t="s">
        <v>277</v>
      </c>
      <c r="B9" s="519"/>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19"/>
      <c r="AY9" s="519"/>
      <c r="AZ9" s="519"/>
    </row>
    <row r="10" spans="1:52" ht="18.75" customHeight="1">
      <c r="A10" s="512" t="s">
        <v>64</v>
      </c>
      <c r="B10" s="513"/>
      <c r="C10" s="513"/>
      <c r="D10" s="513"/>
      <c r="E10" s="513"/>
      <c r="F10" s="513"/>
      <c r="G10" s="513"/>
      <c r="H10" s="513"/>
      <c r="I10" s="513"/>
      <c r="J10" s="513"/>
      <c r="K10" s="513"/>
      <c r="L10" s="513"/>
      <c r="M10" s="513"/>
      <c r="N10" s="514"/>
      <c r="O10" s="512" t="s">
        <v>205</v>
      </c>
      <c r="P10" s="513"/>
      <c r="Q10" s="513"/>
      <c r="R10" s="513"/>
      <c r="S10" s="513"/>
      <c r="T10" s="513"/>
      <c r="U10" s="513"/>
      <c r="V10" s="518" t="s">
        <v>206</v>
      </c>
      <c r="W10" s="518"/>
      <c r="X10" s="518"/>
      <c r="Y10" s="518"/>
      <c r="Z10" s="518"/>
      <c r="AA10" s="518"/>
      <c r="AB10" s="518"/>
      <c r="AC10" s="518" t="s">
        <v>207</v>
      </c>
      <c r="AD10" s="518"/>
      <c r="AE10" s="518"/>
      <c r="AF10" s="518"/>
      <c r="AG10" s="518"/>
      <c r="AH10" s="518"/>
      <c r="AI10" s="518"/>
      <c r="AJ10" s="518"/>
      <c r="AK10" s="518"/>
      <c r="AL10" s="518"/>
      <c r="AM10" s="518"/>
      <c r="AN10" s="518"/>
      <c r="AO10" s="518"/>
      <c r="AP10" s="518"/>
      <c r="AQ10" s="518"/>
      <c r="AR10" s="518"/>
      <c r="AS10" s="518"/>
      <c r="AT10" s="518"/>
      <c r="AU10" s="518"/>
      <c r="AV10" s="518"/>
      <c r="AW10" s="518"/>
      <c r="AX10" s="518"/>
      <c r="AY10" s="518"/>
      <c r="AZ10" s="518"/>
    </row>
    <row r="11" spans="1:52" ht="18.75" customHeight="1">
      <c r="A11" s="515"/>
      <c r="B11" s="516"/>
      <c r="C11" s="516"/>
      <c r="D11" s="516"/>
      <c r="E11" s="516"/>
      <c r="F11" s="516"/>
      <c r="G11" s="516"/>
      <c r="H11" s="516"/>
      <c r="I11" s="516"/>
      <c r="J11" s="516"/>
      <c r="K11" s="516"/>
      <c r="L11" s="516"/>
      <c r="M11" s="516"/>
      <c r="N11" s="517"/>
      <c r="O11" s="515"/>
      <c r="P11" s="516"/>
      <c r="Q11" s="516"/>
      <c r="R11" s="516"/>
      <c r="S11" s="516"/>
      <c r="T11" s="516"/>
      <c r="U11" s="516"/>
      <c r="V11" s="518"/>
      <c r="W11" s="518"/>
      <c r="X11" s="518"/>
      <c r="Y11" s="518"/>
      <c r="Z11" s="518"/>
      <c r="AA11" s="518"/>
      <c r="AB11" s="518"/>
      <c r="AC11" s="518"/>
      <c r="AD11" s="518"/>
      <c r="AE11" s="518"/>
      <c r="AF11" s="518"/>
      <c r="AG11" s="518"/>
      <c r="AH11" s="518"/>
      <c r="AI11" s="518"/>
      <c r="AJ11" s="518"/>
      <c r="AK11" s="518"/>
      <c r="AL11" s="518"/>
      <c r="AM11" s="518"/>
      <c r="AN11" s="518"/>
      <c r="AO11" s="518"/>
      <c r="AP11" s="518"/>
      <c r="AQ11" s="518"/>
      <c r="AR11" s="518"/>
      <c r="AS11" s="518"/>
      <c r="AT11" s="518"/>
      <c r="AU11" s="518"/>
      <c r="AV11" s="518"/>
      <c r="AW11" s="518"/>
      <c r="AX11" s="518"/>
      <c r="AY11" s="518"/>
      <c r="AZ11" s="518"/>
    </row>
    <row r="12" spans="1:52" ht="127.5" customHeight="1">
      <c r="A12" s="386" t="s">
        <v>208</v>
      </c>
      <c r="B12" s="386"/>
      <c r="C12" s="389" t="s">
        <v>125</v>
      </c>
      <c r="D12" s="389"/>
      <c r="E12" s="389"/>
      <c r="F12" s="389"/>
      <c r="G12" s="389"/>
      <c r="H12" s="389"/>
      <c r="I12" s="389"/>
      <c r="J12" s="389"/>
      <c r="K12" s="389"/>
      <c r="L12" s="389"/>
      <c r="M12" s="389"/>
      <c r="N12" s="389"/>
      <c r="O12" s="383" t="str">
        <f>IF(経費2A!BF28="","",CHOOSE(経費2A!BF28,経費2A!T28,経費2A!AD28,経費2A!AN28))</f>
        <v/>
      </c>
      <c r="P12" s="384"/>
      <c r="Q12" s="384"/>
      <c r="R12" s="384"/>
      <c r="S12" s="384"/>
      <c r="T12" s="384"/>
      <c r="U12" s="385"/>
      <c r="V12" s="386" t="str">
        <f>IF(経費2A!AV28="","",経費2A!AV28)</f>
        <v/>
      </c>
      <c r="W12" s="386"/>
      <c r="X12" s="386"/>
      <c r="Y12" s="386"/>
      <c r="Z12" s="386"/>
      <c r="AA12" s="386"/>
      <c r="AB12" s="38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row>
    <row r="13" spans="1:52" ht="127.5" customHeight="1">
      <c r="A13" s="386" t="s">
        <v>209</v>
      </c>
      <c r="B13" s="386"/>
      <c r="C13" s="389" t="s">
        <v>130</v>
      </c>
      <c r="D13" s="389"/>
      <c r="E13" s="389"/>
      <c r="F13" s="389"/>
      <c r="G13" s="389"/>
      <c r="H13" s="389"/>
      <c r="I13" s="389"/>
      <c r="J13" s="389"/>
      <c r="K13" s="389"/>
      <c r="L13" s="389"/>
      <c r="M13" s="389"/>
      <c r="N13" s="389"/>
      <c r="O13" s="383" t="str">
        <f>IF(経費2A!BF29="","",CHOOSE(経費2A!BF29,経費2A!T29,経費2A!AD29,経費2A!AN29))</f>
        <v/>
      </c>
      <c r="P13" s="384"/>
      <c r="Q13" s="384"/>
      <c r="R13" s="384"/>
      <c r="S13" s="384"/>
      <c r="T13" s="384"/>
      <c r="U13" s="385"/>
      <c r="V13" s="386" t="str">
        <f>IF(経費2A!AV29="","",経費2A!AV29)</f>
        <v/>
      </c>
      <c r="W13" s="386"/>
      <c r="X13" s="386"/>
      <c r="Y13" s="386"/>
      <c r="Z13" s="386"/>
      <c r="AA13" s="386"/>
      <c r="AB13" s="38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row>
    <row r="14" spans="1:52" ht="127.5" customHeight="1">
      <c r="A14" s="386" t="s">
        <v>210</v>
      </c>
      <c r="B14" s="386"/>
      <c r="C14" s="507" t="s">
        <v>211</v>
      </c>
      <c r="D14" s="508"/>
      <c r="E14" s="508"/>
      <c r="F14" s="508"/>
      <c r="G14" s="508"/>
      <c r="H14" s="508"/>
      <c r="I14" s="508"/>
      <c r="J14" s="508"/>
      <c r="K14" s="508"/>
      <c r="L14" s="508"/>
      <c r="M14" s="508"/>
      <c r="N14" s="509"/>
      <c r="O14" s="383" t="str">
        <f>IF(経費2A!BF30="","",CHOOSE(経費2A!BF30,経費2A!T30,経費2A!AD30,経費2A!AN30))</f>
        <v/>
      </c>
      <c r="P14" s="384"/>
      <c r="Q14" s="384"/>
      <c r="R14" s="384"/>
      <c r="S14" s="384"/>
      <c r="T14" s="384"/>
      <c r="U14" s="385"/>
      <c r="V14" s="386" t="str">
        <f>IF(経費2A!AV30="","",経費2A!AV30)</f>
        <v/>
      </c>
      <c r="W14" s="386"/>
      <c r="X14" s="386"/>
      <c r="Y14" s="386"/>
      <c r="Z14" s="386"/>
      <c r="AA14" s="386"/>
      <c r="AB14" s="38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row>
    <row r="15" spans="1:52" ht="127.5" customHeight="1">
      <c r="A15" s="386" t="s">
        <v>212</v>
      </c>
      <c r="B15" s="386"/>
      <c r="C15" s="389" t="s">
        <v>138</v>
      </c>
      <c r="D15" s="389"/>
      <c r="E15" s="389"/>
      <c r="F15" s="389"/>
      <c r="G15" s="389"/>
      <c r="H15" s="389"/>
      <c r="I15" s="389"/>
      <c r="J15" s="389"/>
      <c r="K15" s="389"/>
      <c r="L15" s="389"/>
      <c r="M15" s="389"/>
      <c r="N15" s="389"/>
      <c r="O15" s="503" t="str">
        <f>IF(経費2A!BF32="","",経費2A!R32)</f>
        <v/>
      </c>
      <c r="P15" s="504"/>
      <c r="Q15" s="504"/>
      <c r="R15" s="504"/>
      <c r="S15" s="504"/>
      <c r="T15" s="504"/>
      <c r="U15" s="505"/>
      <c r="V15" s="386" t="str">
        <f>IF(経費2A!AV32="","",経費2A!AV32)</f>
        <v/>
      </c>
      <c r="W15" s="386"/>
      <c r="X15" s="386"/>
      <c r="Y15" s="386"/>
      <c r="Z15" s="386"/>
      <c r="AA15" s="386"/>
      <c r="AB15" s="38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row>
    <row r="16" spans="1:52" ht="127.5" customHeight="1">
      <c r="A16" s="386" t="s">
        <v>213</v>
      </c>
      <c r="B16" s="386"/>
      <c r="C16" s="389" t="s">
        <v>141</v>
      </c>
      <c r="D16" s="389"/>
      <c r="E16" s="389"/>
      <c r="F16" s="389"/>
      <c r="G16" s="389"/>
      <c r="H16" s="389"/>
      <c r="I16" s="389"/>
      <c r="J16" s="389"/>
      <c r="K16" s="389"/>
      <c r="L16" s="389"/>
      <c r="M16" s="389"/>
      <c r="N16" s="389"/>
      <c r="O16" s="503" t="str">
        <f>IF(経費2A!BF33="","",経費2A!R33)</f>
        <v/>
      </c>
      <c r="P16" s="504"/>
      <c r="Q16" s="504"/>
      <c r="R16" s="504"/>
      <c r="S16" s="504"/>
      <c r="T16" s="504"/>
      <c r="U16" s="505"/>
      <c r="V16" s="386" t="str">
        <f>IF(経費2A!AV33="","",経費2A!AV33)</f>
        <v/>
      </c>
      <c r="W16" s="386"/>
      <c r="X16" s="386"/>
      <c r="Y16" s="386"/>
      <c r="Z16" s="386"/>
      <c r="AA16" s="386"/>
      <c r="AB16" s="38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row>
    <row r="17" spans="1:52" ht="127.5" customHeight="1">
      <c r="A17" s="386" t="s">
        <v>214</v>
      </c>
      <c r="B17" s="386"/>
      <c r="C17" s="389" t="s">
        <v>143</v>
      </c>
      <c r="D17" s="389"/>
      <c r="E17" s="389"/>
      <c r="F17" s="389"/>
      <c r="G17" s="389"/>
      <c r="H17" s="389"/>
      <c r="I17" s="389"/>
      <c r="J17" s="389"/>
      <c r="K17" s="389"/>
      <c r="L17" s="389"/>
      <c r="M17" s="389"/>
      <c r="N17" s="389"/>
      <c r="O17" s="503" t="str">
        <f>IF(経費2A!R34="","",IF(経費2A!R34=0,"0 回",経費2A!R34))</f>
        <v/>
      </c>
      <c r="P17" s="504"/>
      <c r="Q17" s="504"/>
      <c r="R17" s="504"/>
      <c r="S17" s="504"/>
      <c r="T17" s="504"/>
      <c r="U17" s="505"/>
      <c r="V17" s="386" t="str">
        <f>IF(経費2A!AV34="","",経費2A!AV34)</f>
        <v/>
      </c>
      <c r="W17" s="386"/>
      <c r="X17" s="386"/>
      <c r="Y17" s="386"/>
      <c r="Z17" s="386"/>
      <c r="AA17" s="386"/>
      <c r="AB17" s="38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row>
    <row r="18" spans="1:52" ht="18.75" customHeight="1"/>
    <row r="19" spans="1:52" ht="18.75" customHeight="1"/>
    <row r="20" spans="1:52" ht="18.75" customHeight="1"/>
    <row r="21" spans="1:52" ht="18.75" customHeight="1"/>
    <row r="22" spans="1:52" ht="18.75" customHeight="1"/>
    <row r="23" spans="1:52" ht="18.75" customHeight="1"/>
    <row r="24" spans="1:52" ht="18.75" customHeight="1"/>
    <row r="25" spans="1:52" ht="18.75" customHeight="1"/>
    <row r="26" spans="1:52" ht="18.75" customHeight="1"/>
    <row r="27" spans="1:52" ht="18.75" customHeight="1"/>
    <row r="28" spans="1:52" ht="18.75" customHeight="1"/>
    <row r="29" spans="1:52" ht="18.75" customHeight="1"/>
    <row r="30" spans="1:52" ht="18.75" customHeight="1"/>
    <row r="31" spans="1:52" ht="18.75" customHeight="1"/>
    <row r="32" spans="1:5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sheetData>
  <sheetProtection password="CC65" sheet="1" scenarios="1" formatCells="0" formatRows="0" selectLockedCells="1"/>
  <mergeCells count="40">
    <mergeCell ref="AN1:AR1"/>
    <mergeCell ref="AS1:AZ1"/>
    <mergeCell ref="A4:AZ5"/>
    <mergeCell ref="A10:N11"/>
    <mergeCell ref="O10:U11"/>
    <mergeCell ref="V10:AB11"/>
    <mergeCell ref="AC10:AZ11"/>
    <mergeCell ref="A9:AZ9"/>
    <mergeCell ref="AN2:AR2"/>
    <mergeCell ref="AS2:AZ2"/>
    <mergeCell ref="A13:B13"/>
    <mergeCell ref="C13:N13"/>
    <mergeCell ref="O13:U13"/>
    <mergeCell ref="V13:AB13"/>
    <mergeCell ref="AC13:AZ13"/>
    <mergeCell ref="A12:B12"/>
    <mergeCell ref="C12:N12"/>
    <mergeCell ref="O12:U12"/>
    <mergeCell ref="V12:AB12"/>
    <mergeCell ref="AC12:AZ12"/>
    <mergeCell ref="A15:B15"/>
    <mergeCell ref="C15:N15"/>
    <mergeCell ref="O15:U15"/>
    <mergeCell ref="V15:AB15"/>
    <mergeCell ref="AC15:AZ15"/>
    <mergeCell ref="A14:B14"/>
    <mergeCell ref="C14:N14"/>
    <mergeCell ref="O14:U14"/>
    <mergeCell ref="V14:AB14"/>
    <mergeCell ref="AC14:AZ14"/>
    <mergeCell ref="A17:B17"/>
    <mergeCell ref="C17:N17"/>
    <mergeCell ref="O17:U17"/>
    <mergeCell ref="V17:AB17"/>
    <mergeCell ref="AC17:AZ17"/>
    <mergeCell ref="A16:B16"/>
    <mergeCell ref="C16:N16"/>
    <mergeCell ref="O16:U16"/>
    <mergeCell ref="V16:AB16"/>
    <mergeCell ref="AC16:AZ16"/>
  </mergeCells>
  <phoneticPr fontId="2"/>
  <printOptions horizontalCentered="1" verticalCentered="1"/>
  <pageMargins left="0.51181102362204722" right="0.11811023622047245" top="0.35433070866141736" bottom="0.15748031496062992" header="0.31496062992125984" footer="0.31496062992125984"/>
  <pageSetup paperSize="9" scale="74"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P220"/>
  <sheetViews>
    <sheetView showGridLines="0" zoomScale="85" zoomScaleNormal="85" workbookViewId="0">
      <selection activeCell="BD32" sqref="BD32:BH32"/>
    </sheetView>
  </sheetViews>
  <sheetFormatPr defaultRowHeight="13.5"/>
  <cols>
    <col min="1" max="63" width="2.5" style="1" customWidth="1"/>
    <col min="64" max="68" width="2.5" style="1" hidden="1" customWidth="1"/>
    <col min="69" max="87" width="2.5" style="1" customWidth="1"/>
    <col min="88" max="16384" width="9" style="1"/>
  </cols>
  <sheetData>
    <row r="1" spans="1:63" ht="15" customHeight="1">
      <c r="A1" s="7" t="s">
        <v>215</v>
      </c>
      <c r="B1" s="48"/>
      <c r="AM1" s="386" t="s">
        <v>1</v>
      </c>
      <c r="AN1" s="386"/>
      <c r="AO1" s="386"/>
      <c r="AP1" s="386"/>
      <c r="AQ1" s="386"/>
      <c r="AR1" s="441" t="str">
        <f>IF('経費1-3(追加・延長・その他) '!AR1="","",'経費1-3(追加・延長・その他) '!AR1)</f>
        <v/>
      </c>
      <c r="AS1" s="441"/>
      <c r="AT1" s="441"/>
      <c r="AU1" s="441"/>
      <c r="AV1" s="441"/>
      <c r="AW1" s="441"/>
      <c r="AX1" s="441"/>
      <c r="AY1" s="441"/>
    </row>
    <row r="2" spans="1:63" ht="15" customHeight="1">
      <c r="AM2" s="386" t="s">
        <v>2</v>
      </c>
      <c r="AN2" s="386"/>
      <c r="AO2" s="386"/>
      <c r="AP2" s="386"/>
      <c r="AQ2" s="386"/>
      <c r="AR2" s="386" t="s">
        <v>3</v>
      </c>
      <c r="AS2" s="386"/>
      <c r="AT2" s="386"/>
      <c r="AU2" s="386"/>
      <c r="AV2" s="386"/>
      <c r="AW2" s="386"/>
      <c r="AX2" s="386"/>
      <c r="AY2" s="386"/>
    </row>
    <row r="4" spans="1:63" ht="15" customHeight="1">
      <c r="AC4" s="500" t="s">
        <v>4</v>
      </c>
      <c r="AD4" s="500"/>
      <c r="AE4" s="487" t="str">
        <f>IF('経費1-3(追加・延長・その他) '!AE4="","",'経費1-3(追加・延長・その他) '!AE4)</f>
        <v/>
      </c>
      <c r="AF4" s="487"/>
      <c r="AG4" s="487"/>
      <c r="AH4" s="487"/>
      <c r="AI4" s="1" t="s">
        <v>5</v>
      </c>
      <c r="AJ4" s="501" t="s">
        <v>293</v>
      </c>
      <c r="AK4" s="501"/>
      <c r="AL4" s="501"/>
      <c r="AM4" s="487" t="str">
        <f>IF('経費1-3(追加・延長・その他) '!AM4="","",'経費1-3(追加・延長・その他) '!AM4)</f>
        <v/>
      </c>
      <c r="AN4" s="487"/>
      <c r="AO4" s="487"/>
      <c r="AP4" s="502" t="s">
        <v>6</v>
      </c>
      <c r="AQ4" s="502"/>
      <c r="AR4" s="487" t="str">
        <f>IF('経費1-3(追加・延長・その他) '!AR4="","",'経費1-3(追加・延長・その他) '!AR4)</f>
        <v/>
      </c>
      <c r="AS4" s="487"/>
      <c r="AT4" s="487"/>
      <c r="AU4" s="1" t="s">
        <v>7</v>
      </c>
      <c r="AV4" s="487" t="str">
        <f>IF('経費1-3(追加・延長・その他) '!AV4="","",'経費1-3(追加・延長・その他) '!AV4)</f>
        <v/>
      </c>
      <c r="AW4" s="487"/>
      <c r="AX4" s="487"/>
      <c r="AY4" s="1" t="s">
        <v>8</v>
      </c>
    </row>
    <row r="5" spans="1:63" ht="7.5" customHeight="1"/>
    <row r="6" spans="1:63" ht="18.75" customHeight="1">
      <c r="A6" s="571" t="s">
        <v>304</v>
      </c>
      <c r="B6" s="571"/>
      <c r="C6" s="571"/>
      <c r="D6" s="571"/>
      <c r="E6" s="571"/>
      <c r="F6" s="571"/>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571"/>
      <c r="AJ6" s="571"/>
      <c r="AK6" s="571"/>
      <c r="AL6" s="571"/>
      <c r="AM6" s="571"/>
      <c r="AN6" s="571"/>
      <c r="AO6" s="571"/>
      <c r="AP6" s="571"/>
      <c r="AQ6" s="571"/>
      <c r="AR6" s="571"/>
      <c r="AS6" s="571"/>
      <c r="AT6" s="571"/>
      <c r="AU6" s="571"/>
      <c r="AV6" s="571"/>
      <c r="AW6" s="571"/>
      <c r="AX6" s="571"/>
      <c r="AY6" s="571"/>
      <c r="AZ6" s="571"/>
      <c r="BB6" s="6"/>
      <c r="BC6" s="6"/>
      <c r="BD6" s="6"/>
      <c r="BE6" s="6"/>
      <c r="BF6" s="6"/>
      <c r="BG6" s="6"/>
      <c r="BH6" s="6"/>
    </row>
    <row r="7" spans="1:63" ht="18.75" customHeight="1">
      <c r="A7" s="489" t="s">
        <v>291</v>
      </c>
      <c r="B7" s="386"/>
      <c r="C7" s="386"/>
      <c r="D7" s="386"/>
      <c r="E7" s="386"/>
      <c r="F7" s="386"/>
      <c r="G7" s="386"/>
      <c r="H7" s="386"/>
      <c r="I7" s="386"/>
      <c r="J7" s="386"/>
      <c r="K7" s="490" t="str">
        <f>IF('経費1-3(追加・延長・その他) '!K10="","",'経費1-3(追加・延長・その他) '!K10)</f>
        <v/>
      </c>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491"/>
      <c r="AU7" s="491"/>
      <c r="AV7" s="491"/>
      <c r="AW7" s="491"/>
      <c r="AX7" s="491"/>
      <c r="AY7" s="491"/>
      <c r="AZ7" s="492"/>
      <c r="BB7" s="6"/>
      <c r="BC7" s="6"/>
      <c r="BD7" s="6"/>
      <c r="BE7" s="6"/>
      <c r="BF7" s="6"/>
      <c r="BG7" s="6"/>
      <c r="BH7" s="6"/>
    </row>
    <row r="8" spans="1:63" ht="18.75" customHeight="1">
      <c r="A8" s="386"/>
      <c r="B8" s="386"/>
      <c r="C8" s="386"/>
      <c r="D8" s="386"/>
      <c r="E8" s="386"/>
      <c r="F8" s="386"/>
      <c r="G8" s="386"/>
      <c r="H8" s="386"/>
      <c r="I8" s="386"/>
      <c r="J8" s="386"/>
      <c r="K8" s="493"/>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4"/>
      <c r="AL8" s="494"/>
      <c r="AM8" s="494"/>
      <c r="AN8" s="494"/>
      <c r="AO8" s="494"/>
      <c r="AP8" s="494"/>
      <c r="AQ8" s="494"/>
      <c r="AR8" s="494"/>
      <c r="AS8" s="494"/>
      <c r="AT8" s="494"/>
      <c r="AU8" s="494"/>
      <c r="AV8" s="494"/>
      <c r="AW8" s="494"/>
      <c r="AX8" s="494"/>
      <c r="AY8" s="494"/>
      <c r="AZ8" s="495"/>
      <c r="BB8" s="6"/>
      <c r="BC8" s="6"/>
      <c r="BD8" s="6"/>
      <c r="BE8" s="6"/>
      <c r="BF8" s="6"/>
      <c r="BG8" s="6"/>
      <c r="BH8" s="6"/>
    </row>
    <row r="9" spans="1:63" ht="18.75" customHeight="1">
      <c r="A9" s="386"/>
      <c r="B9" s="386"/>
      <c r="C9" s="386"/>
      <c r="D9" s="386"/>
      <c r="E9" s="386"/>
      <c r="F9" s="386"/>
      <c r="G9" s="386"/>
      <c r="H9" s="386"/>
      <c r="I9" s="386"/>
      <c r="J9" s="386"/>
      <c r="K9" s="496"/>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8"/>
      <c r="BB9" s="6"/>
      <c r="BC9" s="6"/>
      <c r="BD9" s="6"/>
      <c r="BE9" s="6"/>
      <c r="BF9" s="6"/>
      <c r="BG9" s="6"/>
      <c r="BH9" s="6"/>
    </row>
    <row r="10" spans="1:63" ht="18.75" customHeight="1">
      <c r="A10" s="386" t="s">
        <v>28</v>
      </c>
      <c r="B10" s="386"/>
      <c r="C10" s="386"/>
      <c r="D10" s="386"/>
      <c r="E10" s="386"/>
      <c r="F10" s="386"/>
      <c r="G10" s="386"/>
      <c r="H10" s="386"/>
      <c r="I10" s="386"/>
      <c r="J10" s="386"/>
      <c r="K10" s="499" t="str">
        <f>IF('経費1-3(追加・延長・その他) '!K16="","",'経費1-3(追加・延長・その他) '!K16)</f>
        <v/>
      </c>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499"/>
      <c r="AY10" s="499"/>
      <c r="AZ10" s="499"/>
    </row>
    <row r="11" spans="1:63" ht="11.25" customHeight="1">
      <c r="BB11" s="9"/>
      <c r="BC11" s="9"/>
      <c r="BD11" s="9"/>
      <c r="BE11" s="9"/>
      <c r="BF11" s="9"/>
      <c r="BG11" s="9"/>
      <c r="BH11" s="9"/>
      <c r="BI11" s="9"/>
      <c r="BJ11" s="9"/>
      <c r="BK11" s="9"/>
    </row>
    <row r="12" spans="1:63" ht="34.5" customHeight="1">
      <c r="B12" s="467" t="s">
        <v>296</v>
      </c>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7"/>
      <c r="AW12" s="467"/>
      <c r="AX12" s="467"/>
      <c r="AY12" s="467"/>
      <c r="AZ12" s="49"/>
      <c r="BB12" s="9"/>
      <c r="BC12" s="9"/>
      <c r="BD12" s="9"/>
      <c r="BE12" s="9"/>
      <c r="BF12" s="9"/>
      <c r="BG12" s="9"/>
      <c r="BH12" s="9"/>
      <c r="BI12" s="9"/>
      <c r="BJ12" s="9"/>
      <c r="BK12" s="9"/>
    </row>
    <row r="13" spans="1:63" ht="18.75" customHeight="1">
      <c r="A13" s="468" t="s">
        <v>64</v>
      </c>
      <c r="B13" s="469"/>
      <c r="C13" s="469"/>
      <c r="D13" s="469"/>
      <c r="E13" s="469"/>
      <c r="F13" s="469"/>
      <c r="G13" s="469"/>
      <c r="H13" s="469"/>
      <c r="I13" s="469"/>
      <c r="J13" s="469"/>
      <c r="K13" s="469"/>
      <c r="L13" s="469"/>
      <c r="M13" s="469"/>
      <c r="N13" s="470"/>
      <c r="O13" s="386" t="s">
        <v>216</v>
      </c>
      <c r="P13" s="386"/>
      <c r="Q13" s="386"/>
      <c r="R13" s="474" t="s">
        <v>217</v>
      </c>
      <c r="S13" s="475"/>
      <c r="T13" s="475"/>
      <c r="U13" s="475"/>
      <c r="V13" s="475"/>
      <c r="W13" s="475"/>
      <c r="X13" s="475"/>
      <c r="Y13" s="475"/>
      <c r="Z13" s="475"/>
      <c r="AA13" s="475"/>
      <c r="AB13" s="475"/>
      <c r="AC13" s="475"/>
      <c r="AD13" s="475"/>
      <c r="AE13" s="475"/>
      <c r="AF13" s="475"/>
      <c r="AG13" s="475"/>
      <c r="AH13" s="475"/>
      <c r="AI13" s="475"/>
      <c r="AJ13" s="475"/>
      <c r="AK13" s="475"/>
      <c r="AL13" s="475"/>
      <c r="AM13" s="475"/>
      <c r="AN13" s="475"/>
      <c r="AO13" s="475"/>
      <c r="AP13" s="475"/>
      <c r="AQ13" s="475"/>
      <c r="AR13" s="475"/>
      <c r="AS13" s="475"/>
      <c r="AT13" s="475"/>
      <c r="AU13" s="475"/>
      <c r="AV13" s="475"/>
      <c r="AW13" s="475"/>
      <c r="AX13" s="475"/>
      <c r="AY13" s="475"/>
      <c r="AZ13" s="476"/>
      <c r="BB13" s="386" t="s">
        <v>67</v>
      </c>
      <c r="BC13" s="386"/>
      <c r="BD13" s="386"/>
      <c r="BE13" s="386"/>
      <c r="BF13" s="386"/>
      <c r="BG13" s="386"/>
      <c r="BH13" s="386"/>
    </row>
    <row r="14" spans="1:63" ht="18.75" customHeight="1">
      <c r="A14" s="471"/>
      <c r="B14" s="472"/>
      <c r="C14" s="472"/>
      <c r="D14" s="472"/>
      <c r="E14" s="472"/>
      <c r="F14" s="472"/>
      <c r="G14" s="472"/>
      <c r="H14" s="472"/>
      <c r="I14" s="472"/>
      <c r="J14" s="472"/>
      <c r="K14" s="472"/>
      <c r="L14" s="472"/>
      <c r="M14" s="472"/>
      <c r="N14" s="473"/>
      <c r="O14" s="386"/>
      <c r="P14" s="386"/>
      <c r="Q14" s="386"/>
      <c r="R14" s="5"/>
      <c r="S14" s="5"/>
      <c r="T14" s="336" t="s">
        <v>218</v>
      </c>
      <c r="U14" s="336"/>
      <c r="V14" s="336"/>
      <c r="W14" s="336"/>
      <c r="X14" s="43">
        <v>1</v>
      </c>
      <c r="Y14" s="5" t="s">
        <v>219</v>
      </c>
      <c r="Z14" s="5"/>
      <c r="AA14" s="40"/>
      <c r="AB14" s="39"/>
      <c r="AC14" s="5"/>
      <c r="AD14" s="336" t="s">
        <v>220</v>
      </c>
      <c r="AE14" s="336"/>
      <c r="AF14" s="336"/>
      <c r="AG14" s="336"/>
      <c r="AH14" s="43">
        <v>2</v>
      </c>
      <c r="AI14" s="5" t="s">
        <v>219</v>
      </c>
      <c r="AJ14" s="5"/>
      <c r="AK14" s="40"/>
      <c r="AL14" s="10"/>
      <c r="AM14" s="8"/>
      <c r="AN14" s="384" t="s">
        <v>221</v>
      </c>
      <c r="AO14" s="384"/>
      <c r="AP14" s="384"/>
      <c r="AQ14" s="384"/>
      <c r="AR14" s="44">
        <v>3</v>
      </c>
      <c r="AS14" s="8" t="s">
        <v>219</v>
      </c>
      <c r="AT14" s="8"/>
      <c r="AU14" s="11"/>
      <c r="AV14" s="386" t="s">
        <v>71</v>
      </c>
      <c r="AW14" s="386"/>
      <c r="AX14" s="386"/>
      <c r="AY14" s="386"/>
      <c r="AZ14" s="386"/>
      <c r="BB14" s="386"/>
      <c r="BC14" s="386"/>
      <c r="BD14" s="386"/>
      <c r="BE14" s="386"/>
      <c r="BF14" s="386"/>
      <c r="BG14" s="386"/>
      <c r="BH14" s="386"/>
    </row>
    <row r="15" spans="1:63" ht="56.25" customHeight="1">
      <c r="A15" s="386" t="s">
        <v>222</v>
      </c>
      <c r="B15" s="386"/>
      <c r="C15" s="570" t="s">
        <v>303</v>
      </c>
      <c r="D15" s="570"/>
      <c r="E15" s="570"/>
      <c r="F15" s="570"/>
      <c r="G15" s="570"/>
      <c r="H15" s="570"/>
      <c r="I15" s="570"/>
      <c r="J15" s="570"/>
      <c r="K15" s="570"/>
      <c r="L15" s="570"/>
      <c r="M15" s="570"/>
      <c r="N15" s="570"/>
      <c r="O15" s="386">
        <v>1</v>
      </c>
      <c r="P15" s="386"/>
      <c r="Q15" s="386"/>
      <c r="R15" s="398" t="str">
        <f>IF(BD15="","□",CHOOSE(BD15,"■","□","□"))</f>
        <v>□</v>
      </c>
      <c r="S15" s="399"/>
      <c r="T15" s="553" t="s">
        <v>223</v>
      </c>
      <c r="U15" s="554"/>
      <c r="V15" s="554"/>
      <c r="W15" s="554"/>
      <c r="X15" s="554"/>
      <c r="Y15" s="554"/>
      <c r="Z15" s="554"/>
      <c r="AA15" s="554"/>
      <c r="AB15" s="398" t="str">
        <f>IF(BD15="","□",CHOOSE(BD15,"□","■","□"))</f>
        <v>□</v>
      </c>
      <c r="AC15" s="399"/>
      <c r="AD15" s="553" t="s">
        <v>224</v>
      </c>
      <c r="AE15" s="554"/>
      <c r="AF15" s="554"/>
      <c r="AG15" s="554"/>
      <c r="AH15" s="554"/>
      <c r="AI15" s="554"/>
      <c r="AJ15" s="554"/>
      <c r="AK15" s="554"/>
      <c r="AL15" s="398" t="str">
        <f>IF(BD15="","□",CHOOSE(BD15,"□","□","■"))</f>
        <v>□</v>
      </c>
      <c r="AM15" s="399"/>
      <c r="AN15" s="553" t="s">
        <v>225</v>
      </c>
      <c r="AO15" s="554"/>
      <c r="AP15" s="554"/>
      <c r="AQ15" s="554"/>
      <c r="AR15" s="554"/>
      <c r="AS15" s="554"/>
      <c r="AT15" s="554"/>
      <c r="AU15" s="554"/>
      <c r="AV15" s="398" t="str">
        <f>IF(AND(R15="□",AB15="□",AL15="□"),"",CHOOSE(BD15,O15*$X$14,O15*$AH$14,O15*$AR$14))</f>
        <v/>
      </c>
      <c r="AW15" s="398"/>
      <c r="AX15" s="398"/>
      <c r="AY15" s="398"/>
      <c r="AZ15" s="398"/>
      <c r="BB15" s="386" t="s">
        <v>222</v>
      </c>
      <c r="BC15" s="386"/>
      <c r="BD15" s="387"/>
      <c r="BE15" s="387"/>
      <c r="BF15" s="387"/>
      <c r="BG15" s="387"/>
      <c r="BH15" s="387"/>
    </row>
    <row r="16" spans="1:63" ht="56.25" customHeight="1">
      <c r="A16" s="386" t="s">
        <v>226</v>
      </c>
      <c r="B16" s="386"/>
      <c r="C16" s="542" t="s">
        <v>227</v>
      </c>
      <c r="D16" s="542"/>
      <c r="E16" s="542"/>
      <c r="F16" s="542"/>
      <c r="G16" s="542"/>
      <c r="H16" s="542"/>
      <c r="I16" s="542"/>
      <c r="J16" s="542"/>
      <c r="K16" s="542"/>
      <c r="L16" s="542"/>
      <c r="M16" s="542"/>
      <c r="N16" s="542"/>
      <c r="O16" s="386">
        <v>2</v>
      </c>
      <c r="P16" s="386"/>
      <c r="Q16" s="386"/>
      <c r="R16" s="398" t="str">
        <f>IF(BD16="","□",CHOOSE(BD16,"■","□","□"))</f>
        <v>□</v>
      </c>
      <c r="S16" s="399"/>
      <c r="T16" s="553" t="s">
        <v>228</v>
      </c>
      <c r="U16" s="554"/>
      <c r="V16" s="554"/>
      <c r="W16" s="554"/>
      <c r="X16" s="554"/>
      <c r="Y16" s="554"/>
      <c r="Z16" s="554"/>
      <c r="AA16" s="554"/>
      <c r="AB16" s="398" t="str">
        <f>IF(BD16="","□",CHOOSE(BD16,"□","■","□"))</f>
        <v>□</v>
      </c>
      <c r="AC16" s="399"/>
      <c r="AD16" s="553" t="s">
        <v>89</v>
      </c>
      <c r="AE16" s="554"/>
      <c r="AF16" s="554"/>
      <c r="AG16" s="554"/>
      <c r="AH16" s="554"/>
      <c r="AI16" s="554"/>
      <c r="AJ16" s="554"/>
      <c r="AK16" s="554"/>
      <c r="AL16" s="398" t="str">
        <f>IF(BD16="","□",CHOOSE(BD16,"□","□","■"))</f>
        <v>□</v>
      </c>
      <c r="AM16" s="399"/>
      <c r="AN16" s="553" t="s">
        <v>90</v>
      </c>
      <c r="AO16" s="554"/>
      <c r="AP16" s="554"/>
      <c r="AQ16" s="554"/>
      <c r="AR16" s="554"/>
      <c r="AS16" s="554"/>
      <c r="AT16" s="554"/>
      <c r="AU16" s="554"/>
      <c r="AV16" s="398" t="str">
        <f>IF(AND(R16="□",AB16="□",AL16="□"),"",CHOOSE(BD16,O16*$X$14,O16*$AH$14,O16*$AR$14))</f>
        <v/>
      </c>
      <c r="AW16" s="398"/>
      <c r="AX16" s="398"/>
      <c r="AY16" s="398"/>
      <c r="AZ16" s="398"/>
      <c r="BB16" s="386" t="s">
        <v>226</v>
      </c>
      <c r="BC16" s="386"/>
      <c r="BD16" s="387"/>
      <c r="BE16" s="387"/>
      <c r="BF16" s="387"/>
      <c r="BG16" s="387"/>
      <c r="BH16" s="387"/>
    </row>
    <row r="17" spans="1:68" ht="18.75" customHeight="1" thickBot="1">
      <c r="A17" s="386" t="s">
        <v>229</v>
      </c>
      <c r="B17" s="386"/>
      <c r="C17" s="542" t="s">
        <v>230</v>
      </c>
      <c r="D17" s="542"/>
      <c r="E17" s="542"/>
      <c r="F17" s="542"/>
      <c r="G17" s="542"/>
      <c r="H17" s="542"/>
      <c r="I17" s="542"/>
      <c r="J17" s="542"/>
      <c r="K17" s="542"/>
      <c r="L17" s="542"/>
      <c r="M17" s="542"/>
      <c r="N17" s="542"/>
      <c r="O17" s="386">
        <v>3</v>
      </c>
      <c r="P17" s="386"/>
      <c r="Q17" s="386"/>
      <c r="R17" s="398" t="str">
        <f>IF(BD17="","□",CHOOSE(BD17,"■","□","□","□"))</f>
        <v>□</v>
      </c>
      <c r="S17" s="399"/>
      <c r="T17" s="553" t="s">
        <v>106</v>
      </c>
      <c r="U17" s="554"/>
      <c r="V17" s="554"/>
      <c r="W17" s="554"/>
      <c r="X17" s="554"/>
      <c r="Y17" s="554"/>
      <c r="Z17" s="554"/>
      <c r="AA17" s="554"/>
      <c r="AB17" s="398" t="str">
        <f>IF(BD17="","□",CHOOSE(BD17,"□","■","□","□"))</f>
        <v>□</v>
      </c>
      <c r="AC17" s="399"/>
      <c r="AD17" s="565" t="s">
        <v>107</v>
      </c>
      <c r="AE17" s="565"/>
      <c r="AF17" s="565"/>
      <c r="AG17" s="565"/>
      <c r="AH17" s="565"/>
      <c r="AI17" s="565"/>
      <c r="AJ17" s="565"/>
      <c r="AK17" s="566"/>
      <c r="AL17" s="459" t="str">
        <f>IF(BD17="","□",CHOOSE(BD17,"□","□","■","□"))</f>
        <v>□</v>
      </c>
      <c r="AM17" s="422"/>
      <c r="AN17" s="566" t="s">
        <v>108</v>
      </c>
      <c r="AO17" s="569"/>
      <c r="AP17" s="569"/>
      <c r="AQ17" s="569"/>
      <c r="AR17" s="569"/>
      <c r="AS17" s="569"/>
      <c r="AT17" s="569"/>
      <c r="AU17" s="569"/>
      <c r="AV17" s="398" t="str">
        <f>IF(AND(R17="□",AB17="□",AL17="□",AL18="□"),"",CHOOSE(BD17,O17*$X$14,O17*$AH$14,O17*AR14,SUM(O17*AR14,BL18)))</f>
        <v/>
      </c>
      <c r="AW17" s="398"/>
      <c r="AX17" s="398"/>
      <c r="AY17" s="398"/>
      <c r="AZ17" s="398"/>
      <c r="BB17" s="386" t="s">
        <v>229</v>
      </c>
      <c r="BC17" s="386"/>
      <c r="BD17" s="387"/>
      <c r="BE17" s="387"/>
      <c r="BF17" s="387"/>
      <c r="BG17" s="387"/>
      <c r="BH17" s="387"/>
      <c r="BL17" s="386" t="s">
        <v>109</v>
      </c>
      <c r="BM17" s="386"/>
      <c r="BN17" s="386"/>
      <c r="BO17" s="386"/>
      <c r="BP17" s="386"/>
    </row>
    <row r="18" spans="1:68" ht="18.75" customHeight="1" thickBot="1">
      <c r="A18" s="386"/>
      <c r="B18" s="386"/>
      <c r="C18" s="542"/>
      <c r="D18" s="542"/>
      <c r="E18" s="542"/>
      <c r="F18" s="542"/>
      <c r="G18" s="542"/>
      <c r="H18" s="542"/>
      <c r="I18" s="542"/>
      <c r="J18" s="542"/>
      <c r="K18" s="542"/>
      <c r="L18" s="542"/>
      <c r="M18" s="542"/>
      <c r="N18" s="542"/>
      <c r="O18" s="386"/>
      <c r="P18" s="386"/>
      <c r="Q18" s="386"/>
      <c r="R18" s="398"/>
      <c r="S18" s="399"/>
      <c r="T18" s="553"/>
      <c r="U18" s="554"/>
      <c r="V18" s="554"/>
      <c r="W18" s="554"/>
      <c r="X18" s="554"/>
      <c r="Y18" s="554"/>
      <c r="Z18" s="554"/>
      <c r="AA18" s="554"/>
      <c r="AB18" s="398"/>
      <c r="AC18" s="399"/>
      <c r="AD18" s="560"/>
      <c r="AE18" s="560"/>
      <c r="AF18" s="560"/>
      <c r="AG18" s="560"/>
      <c r="AH18" s="560"/>
      <c r="AI18" s="560"/>
      <c r="AJ18" s="560"/>
      <c r="AK18" s="567"/>
      <c r="AL18" s="433" t="str">
        <f>IF(BD17="","□",CHOOSE(BD17,"□","□","□","■"))</f>
        <v>□</v>
      </c>
      <c r="AM18" s="358"/>
      <c r="AN18" s="560" t="s">
        <v>110</v>
      </c>
      <c r="AO18" s="560"/>
      <c r="AP18" s="560"/>
      <c r="AQ18" s="560"/>
      <c r="AR18" s="561"/>
      <c r="AS18" s="562"/>
      <c r="AT18" s="563"/>
      <c r="AU18" s="45" t="s">
        <v>111</v>
      </c>
      <c r="AV18" s="398"/>
      <c r="AW18" s="398"/>
      <c r="AX18" s="398"/>
      <c r="AY18" s="398"/>
      <c r="AZ18" s="398"/>
      <c r="BB18" s="386"/>
      <c r="BC18" s="386"/>
      <c r="BD18" s="387"/>
      <c r="BE18" s="387"/>
      <c r="BF18" s="387"/>
      <c r="BG18" s="387"/>
      <c r="BH18" s="387"/>
      <c r="BL18" s="386" t="str">
        <f>IF(AR18="","",IF(AR18&lt;75,9,IF(AR18&lt;100,18,IF(AR18&lt;125,27,IF(AR18&lt;150,36,IF(AR18&lt;175,45,IF(AR18&lt;200,54,IF(AR18&lt;225,63,IF(AR18&lt;250,72,IF(AR18&lt;275,81,""))))))))))</f>
        <v/>
      </c>
      <c r="BM18" s="386"/>
      <c r="BN18" s="386"/>
      <c r="BO18" s="386"/>
      <c r="BP18" s="386"/>
    </row>
    <row r="19" spans="1:68" ht="18.75" customHeight="1">
      <c r="A19" s="386"/>
      <c r="B19" s="386"/>
      <c r="C19" s="542"/>
      <c r="D19" s="542"/>
      <c r="E19" s="542"/>
      <c r="F19" s="542"/>
      <c r="G19" s="542"/>
      <c r="H19" s="542"/>
      <c r="I19" s="542"/>
      <c r="J19" s="542"/>
      <c r="K19" s="542"/>
      <c r="L19" s="542"/>
      <c r="M19" s="542"/>
      <c r="N19" s="542"/>
      <c r="O19" s="386"/>
      <c r="P19" s="386"/>
      <c r="Q19" s="386"/>
      <c r="R19" s="398"/>
      <c r="S19" s="399"/>
      <c r="T19" s="553"/>
      <c r="U19" s="554"/>
      <c r="V19" s="554"/>
      <c r="W19" s="554"/>
      <c r="X19" s="554"/>
      <c r="Y19" s="554"/>
      <c r="Z19" s="554"/>
      <c r="AA19" s="554"/>
      <c r="AB19" s="398"/>
      <c r="AC19" s="399"/>
      <c r="AD19" s="519"/>
      <c r="AE19" s="519"/>
      <c r="AF19" s="519"/>
      <c r="AG19" s="519"/>
      <c r="AH19" s="519"/>
      <c r="AI19" s="519"/>
      <c r="AJ19" s="519"/>
      <c r="AK19" s="568"/>
      <c r="AL19" s="394" t="s">
        <v>112</v>
      </c>
      <c r="AM19" s="564"/>
      <c r="AN19" s="564"/>
      <c r="AO19" s="564"/>
      <c r="AP19" s="564"/>
      <c r="AQ19" s="564"/>
      <c r="AR19" s="564"/>
      <c r="AS19" s="564"/>
      <c r="AT19" s="564"/>
      <c r="AU19" s="564"/>
      <c r="AV19" s="398"/>
      <c r="AW19" s="398"/>
      <c r="AX19" s="398"/>
      <c r="AY19" s="398"/>
      <c r="AZ19" s="398"/>
      <c r="BB19" s="386"/>
      <c r="BC19" s="386"/>
      <c r="BD19" s="387"/>
      <c r="BE19" s="387"/>
      <c r="BF19" s="387"/>
      <c r="BG19" s="387"/>
      <c r="BH19" s="387"/>
      <c r="BL19" s="386"/>
      <c r="BM19" s="386"/>
      <c r="BN19" s="386"/>
      <c r="BO19" s="386"/>
      <c r="BP19" s="386"/>
    </row>
    <row r="20" spans="1:68" ht="56.25" customHeight="1">
      <c r="A20" s="386" t="s">
        <v>231</v>
      </c>
      <c r="B20" s="386"/>
      <c r="C20" s="542" t="s">
        <v>232</v>
      </c>
      <c r="D20" s="542"/>
      <c r="E20" s="542"/>
      <c r="F20" s="542"/>
      <c r="G20" s="542"/>
      <c r="H20" s="542"/>
      <c r="I20" s="542"/>
      <c r="J20" s="542"/>
      <c r="K20" s="542"/>
      <c r="L20" s="542"/>
      <c r="M20" s="542"/>
      <c r="N20" s="542"/>
      <c r="O20" s="386">
        <v>1</v>
      </c>
      <c r="P20" s="386"/>
      <c r="Q20" s="386"/>
      <c r="R20" s="398" t="str">
        <f>IF(BD20="","□",CHOOSE(BD20,"■","□","□"))</f>
        <v>□</v>
      </c>
      <c r="S20" s="399"/>
      <c r="T20" s="553" t="s">
        <v>233</v>
      </c>
      <c r="U20" s="554"/>
      <c r="V20" s="554"/>
      <c r="W20" s="554"/>
      <c r="X20" s="554"/>
      <c r="Y20" s="554"/>
      <c r="Z20" s="554"/>
      <c r="AA20" s="554"/>
      <c r="AB20" s="398" t="str">
        <f>IF(BD20="","□",CHOOSE(BD20,"□","■","□"))</f>
        <v>□</v>
      </c>
      <c r="AC20" s="399"/>
      <c r="AD20" s="553" t="s">
        <v>234</v>
      </c>
      <c r="AE20" s="554"/>
      <c r="AF20" s="554"/>
      <c r="AG20" s="554"/>
      <c r="AH20" s="554"/>
      <c r="AI20" s="554"/>
      <c r="AJ20" s="554"/>
      <c r="AK20" s="554"/>
      <c r="AL20" s="398" t="str">
        <f>IF(BD20="","□",CHOOSE(BD20,"□","□","■"))</f>
        <v>□</v>
      </c>
      <c r="AM20" s="399"/>
      <c r="AN20" s="553" t="s">
        <v>235</v>
      </c>
      <c r="AO20" s="554"/>
      <c r="AP20" s="554"/>
      <c r="AQ20" s="554"/>
      <c r="AR20" s="554"/>
      <c r="AS20" s="554"/>
      <c r="AT20" s="554"/>
      <c r="AU20" s="554"/>
      <c r="AV20" s="398" t="str">
        <f>IF(AND(R20="□",AB20="□",AL20="□"),"",CHOOSE(BD20,O20*$X$14,O20*$AH$14,O20*$AR$14))</f>
        <v/>
      </c>
      <c r="AW20" s="398"/>
      <c r="AX20" s="398"/>
      <c r="AY20" s="398"/>
      <c r="AZ20" s="398"/>
      <c r="BB20" s="386" t="s">
        <v>231</v>
      </c>
      <c r="BC20" s="386"/>
      <c r="BD20" s="387"/>
      <c r="BE20" s="387"/>
      <c r="BF20" s="387"/>
      <c r="BG20" s="387"/>
      <c r="BH20" s="387"/>
    </row>
    <row r="21" spans="1:68" ht="56.25" customHeight="1">
      <c r="A21" s="386" t="s">
        <v>236</v>
      </c>
      <c r="B21" s="386"/>
      <c r="C21" s="542" t="s">
        <v>237</v>
      </c>
      <c r="D21" s="542"/>
      <c r="E21" s="542"/>
      <c r="F21" s="542"/>
      <c r="G21" s="542"/>
      <c r="H21" s="542"/>
      <c r="I21" s="542"/>
      <c r="J21" s="542"/>
      <c r="K21" s="542"/>
      <c r="L21" s="542"/>
      <c r="M21" s="542"/>
      <c r="N21" s="542"/>
      <c r="O21" s="386">
        <v>1</v>
      </c>
      <c r="P21" s="386"/>
      <c r="Q21" s="386"/>
      <c r="R21" s="398" t="str">
        <f>IF(BD21="","□",CHOOSE(BD21,"■","□","□"))</f>
        <v>□</v>
      </c>
      <c r="S21" s="399"/>
      <c r="T21" s="553" t="s">
        <v>238</v>
      </c>
      <c r="U21" s="554"/>
      <c r="V21" s="554"/>
      <c r="W21" s="554"/>
      <c r="X21" s="554"/>
      <c r="Y21" s="554"/>
      <c r="Z21" s="554"/>
      <c r="AA21" s="554"/>
      <c r="AB21" s="398" t="str">
        <f t="shared" ref="AB21:AB23" si="0">IF(BD21="","□",CHOOSE(BD21,"□","■","□"))</f>
        <v>□</v>
      </c>
      <c r="AC21" s="399"/>
      <c r="AD21" s="553" t="s">
        <v>239</v>
      </c>
      <c r="AE21" s="554"/>
      <c r="AF21" s="554"/>
      <c r="AG21" s="554"/>
      <c r="AH21" s="554"/>
      <c r="AI21" s="554"/>
      <c r="AJ21" s="554"/>
      <c r="AK21" s="554"/>
      <c r="AL21" s="398" t="str">
        <f t="shared" ref="AL21:AL23" si="1">IF(BD21="","□",CHOOSE(BD21,"□","□","■"))</f>
        <v>□</v>
      </c>
      <c r="AM21" s="399"/>
      <c r="AN21" s="553" t="s">
        <v>240</v>
      </c>
      <c r="AO21" s="554"/>
      <c r="AP21" s="554"/>
      <c r="AQ21" s="554"/>
      <c r="AR21" s="554"/>
      <c r="AS21" s="554"/>
      <c r="AT21" s="554"/>
      <c r="AU21" s="554"/>
      <c r="AV21" s="398" t="str">
        <f t="shared" ref="AV21:AV31" si="2">IF(AND(R21="□",AB21="□",AL21="□"),"",CHOOSE(BD21,O21*$X$14,O21*$AH$14,O21*$AR$14))</f>
        <v/>
      </c>
      <c r="AW21" s="398"/>
      <c r="AX21" s="398"/>
      <c r="AY21" s="398"/>
      <c r="AZ21" s="398"/>
      <c r="BB21" s="386" t="s">
        <v>236</v>
      </c>
      <c r="BC21" s="386"/>
      <c r="BD21" s="387"/>
      <c r="BE21" s="387"/>
      <c r="BF21" s="387"/>
      <c r="BG21" s="387"/>
      <c r="BH21" s="387"/>
    </row>
    <row r="22" spans="1:68" ht="56.25" customHeight="1">
      <c r="A22" s="386" t="s">
        <v>241</v>
      </c>
      <c r="B22" s="386"/>
      <c r="C22" s="542" t="s">
        <v>242</v>
      </c>
      <c r="D22" s="542"/>
      <c r="E22" s="542"/>
      <c r="F22" s="542"/>
      <c r="G22" s="542"/>
      <c r="H22" s="542"/>
      <c r="I22" s="542"/>
      <c r="J22" s="542"/>
      <c r="K22" s="542"/>
      <c r="L22" s="542"/>
      <c r="M22" s="542"/>
      <c r="N22" s="542"/>
      <c r="O22" s="386">
        <v>2</v>
      </c>
      <c r="P22" s="386"/>
      <c r="Q22" s="386"/>
      <c r="R22" s="557"/>
      <c r="S22" s="558"/>
      <c r="T22" s="558"/>
      <c r="U22" s="558"/>
      <c r="V22" s="558"/>
      <c r="W22" s="558"/>
      <c r="X22" s="558"/>
      <c r="Y22" s="558"/>
      <c r="Z22" s="558"/>
      <c r="AA22" s="559"/>
      <c r="AB22" s="398" t="str">
        <f t="shared" si="0"/>
        <v>□</v>
      </c>
      <c r="AC22" s="399"/>
      <c r="AD22" s="553" t="s">
        <v>243</v>
      </c>
      <c r="AE22" s="554"/>
      <c r="AF22" s="554"/>
      <c r="AG22" s="554"/>
      <c r="AH22" s="554"/>
      <c r="AI22" s="554"/>
      <c r="AJ22" s="554"/>
      <c r="AK22" s="554"/>
      <c r="AL22" s="398" t="str">
        <f t="shared" si="1"/>
        <v>□</v>
      </c>
      <c r="AM22" s="399"/>
      <c r="AN22" s="553" t="s">
        <v>244</v>
      </c>
      <c r="AO22" s="554"/>
      <c r="AP22" s="554"/>
      <c r="AQ22" s="554"/>
      <c r="AR22" s="554"/>
      <c r="AS22" s="554"/>
      <c r="AT22" s="554"/>
      <c r="AU22" s="554"/>
      <c r="AV22" s="398" t="str">
        <f>IF(AND(AB22="□",AL22="□"),"",CHOOSE(BD22,"",O22*$AH$14,O22*$AR$14))</f>
        <v/>
      </c>
      <c r="AW22" s="398"/>
      <c r="AX22" s="398"/>
      <c r="AY22" s="398"/>
      <c r="AZ22" s="398"/>
      <c r="BB22" s="386" t="s">
        <v>241</v>
      </c>
      <c r="BC22" s="386"/>
      <c r="BD22" s="387"/>
      <c r="BE22" s="387"/>
      <c r="BF22" s="387"/>
      <c r="BG22" s="387"/>
      <c r="BH22" s="387"/>
    </row>
    <row r="23" spans="1:68" ht="56.25" customHeight="1">
      <c r="A23" s="386" t="s">
        <v>245</v>
      </c>
      <c r="B23" s="386"/>
      <c r="C23" s="542" t="s">
        <v>246</v>
      </c>
      <c r="D23" s="542"/>
      <c r="E23" s="542"/>
      <c r="F23" s="542"/>
      <c r="G23" s="542"/>
      <c r="H23" s="542"/>
      <c r="I23" s="542"/>
      <c r="J23" s="542"/>
      <c r="K23" s="542"/>
      <c r="L23" s="542"/>
      <c r="M23" s="542"/>
      <c r="N23" s="542"/>
      <c r="O23" s="386">
        <v>2</v>
      </c>
      <c r="P23" s="386"/>
      <c r="Q23" s="386"/>
      <c r="R23" s="557"/>
      <c r="S23" s="558"/>
      <c r="T23" s="558"/>
      <c r="U23" s="558"/>
      <c r="V23" s="558"/>
      <c r="W23" s="558"/>
      <c r="X23" s="558"/>
      <c r="Y23" s="558"/>
      <c r="Z23" s="558"/>
      <c r="AA23" s="559"/>
      <c r="AB23" s="398" t="str">
        <f t="shared" si="0"/>
        <v>□</v>
      </c>
      <c r="AC23" s="399"/>
      <c r="AD23" s="553" t="s">
        <v>247</v>
      </c>
      <c r="AE23" s="554"/>
      <c r="AF23" s="554"/>
      <c r="AG23" s="554"/>
      <c r="AH23" s="554"/>
      <c r="AI23" s="554"/>
      <c r="AJ23" s="554"/>
      <c r="AK23" s="554"/>
      <c r="AL23" s="398" t="str">
        <f t="shared" si="1"/>
        <v>□</v>
      </c>
      <c r="AM23" s="399"/>
      <c r="AN23" s="553" t="s">
        <v>248</v>
      </c>
      <c r="AO23" s="554"/>
      <c r="AP23" s="554"/>
      <c r="AQ23" s="554"/>
      <c r="AR23" s="554"/>
      <c r="AS23" s="554"/>
      <c r="AT23" s="554"/>
      <c r="AU23" s="554"/>
      <c r="AV23" s="398" t="str">
        <f t="shared" ref="AV23:AV24" si="3">IF(AND(AB23="□",AL23="□"),"",CHOOSE(BD23,"",O23*$AH$14,O23*$AR$14))</f>
        <v/>
      </c>
      <c r="AW23" s="398"/>
      <c r="AX23" s="398"/>
      <c r="AY23" s="398"/>
      <c r="AZ23" s="398"/>
      <c r="BB23" s="386" t="s">
        <v>245</v>
      </c>
      <c r="BC23" s="386"/>
      <c r="BD23" s="387"/>
      <c r="BE23" s="387"/>
      <c r="BF23" s="387"/>
      <c r="BG23" s="387"/>
      <c r="BH23" s="387"/>
    </row>
    <row r="24" spans="1:68" ht="56.25" customHeight="1">
      <c r="A24" s="386" t="s">
        <v>249</v>
      </c>
      <c r="B24" s="386"/>
      <c r="C24" s="542" t="s">
        <v>250</v>
      </c>
      <c r="D24" s="542"/>
      <c r="E24" s="542"/>
      <c r="F24" s="542"/>
      <c r="G24" s="542"/>
      <c r="H24" s="542"/>
      <c r="I24" s="542"/>
      <c r="J24" s="542"/>
      <c r="K24" s="542"/>
      <c r="L24" s="542"/>
      <c r="M24" s="542"/>
      <c r="N24" s="542"/>
      <c r="O24" s="386">
        <v>2</v>
      </c>
      <c r="P24" s="386"/>
      <c r="Q24" s="386"/>
      <c r="R24" s="557"/>
      <c r="S24" s="558"/>
      <c r="T24" s="558"/>
      <c r="U24" s="558"/>
      <c r="V24" s="558"/>
      <c r="W24" s="558"/>
      <c r="X24" s="558"/>
      <c r="Y24" s="558"/>
      <c r="Z24" s="558"/>
      <c r="AA24" s="559"/>
      <c r="AB24" s="398" t="str">
        <f>IF(BD24="","□",CHOOSE(BD24,"□","■","□"))</f>
        <v>□</v>
      </c>
      <c r="AC24" s="399"/>
      <c r="AD24" s="553" t="s">
        <v>251</v>
      </c>
      <c r="AE24" s="554"/>
      <c r="AF24" s="554"/>
      <c r="AG24" s="554"/>
      <c r="AH24" s="554"/>
      <c r="AI24" s="554"/>
      <c r="AJ24" s="554"/>
      <c r="AK24" s="554"/>
      <c r="AL24" s="398" t="str">
        <f>IF(BD24="","□",CHOOSE(BD24,"□","□","■"))</f>
        <v>□</v>
      </c>
      <c r="AM24" s="399"/>
      <c r="AN24" s="553" t="s">
        <v>244</v>
      </c>
      <c r="AO24" s="554"/>
      <c r="AP24" s="554"/>
      <c r="AQ24" s="554"/>
      <c r="AR24" s="554"/>
      <c r="AS24" s="554"/>
      <c r="AT24" s="554"/>
      <c r="AU24" s="554"/>
      <c r="AV24" s="398" t="str">
        <f t="shared" si="3"/>
        <v/>
      </c>
      <c r="AW24" s="398"/>
      <c r="AX24" s="398"/>
      <c r="AY24" s="398"/>
      <c r="AZ24" s="398"/>
      <c r="BB24" s="386" t="s">
        <v>249</v>
      </c>
      <c r="BC24" s="386"/>
      <c r="BD24" s="387"/>
      <c r="BE24" s="387"/>
      <c r="BF24" s="387"/>
      <c r="BG24" s="387"/>
      <c r="BH24" s="387"/>
    </row>
    <row r="25" spans="1:68" ht="56.25" customHeight="1">
      <c r="A25" s="386" t="s">
        <v>252</v>
      </c>
      <c r="B25" s="386"/>
      <c r="C25" s="542" t="s">
        <v>253</v>
      </c>
      <c r="D25" s="542"/>
      <c r="E25" s="542"/>
      <c r="F25" s="542"/>
      <c r="G25" s="542"/>
      <c r="H25" s="542"/>
      <c r="I25" s="542"/>
      <c r="J25" s="542"/>
      <c r="K25" s="542"/>
      <c r="L25" s="542"/>
      <c r="M25" s="542"/>
      <c r="N25" s="542"/>
      <c r="O25" s="386">
        <v>2</v>
      </c>
      <c r="P25" s="386"/>
      <c r="Q25" s="386"/>
      <c r="R25" s="398" t="str">
        <f>IF(BD25="","□",CHOOSE(BD25,"■","□","□"))</f>
        <v>□</v>
      </c>
      <c r="S25" s="399"/>
      <c r="T25" s="553" t="s">
        <v>254</v>
      </c>
      <c r="U25" s="554"/>
      <c r="V25" s="554"/>
      <c r="W25" s="554"/>
      <c r="X25" s="554"/>
      <c r="Y25" s="554"/>
      <c r="Z25" s="554"/>
      <c r="AA25" s="554"/>
      <c r="AB25" s="557"/>
      <c r="AC25" s="558"/>
      <c r="AD25" s="558"/>
      <c r="AE25" s="558"/>
      <c r="AF25" s="558"/>
      <c r="AG25" s="558"/>
      <c r="AH25" s="558"/>
      <c r="AI25" s="558"/>
      <c r="AJ25" s="558"/>
      <c r="AK25" s="559"/>
      <c r="AL25" s="557"/>
      <c r="AM25" s="558"/>
      <c r="AN25" s="558"/>
      <c r="AO25" s="558"/>
      <c r="AP25" s="558"/>
      <c r="AQ25" s="558"/>
      <c r="AR25" s="558"/>
      <c r="AS25" s="558"/>
      <c r="AT25" s="558"/>
      <c r="AU25" s="559"/>
      <c r="AV25" s="398" t="str">
        <f>IF(R25="□","",O25*$X$14)</f>
        <v/>
      </c>
      <c r="AW25" s="398"/>
      <c r="AX25" s="398"/>
      <c r="AY25" s="398"/>
      <c r="AZ25" s="398"/>
      <c r="BB25" s="386" t="s">
        <v>252</v>
      </c>
      <c r="BC25" s="386"/>
      <c r="BD25" s="387"/>
      <c r="BE25" s="387"/>
      <c r="BF25" s="387"/>
      <c r="BG25" s="387"/>
      <c r="BH25" s="387"/>
    </row>
    <row r="26" spans="1:68" ht="56.25" customHeight="1">
      <c r="A26" s="386" t="s">
        <v>255</v>
      </c>
      <c r="B26" s="386"/>
      <c r="C26" s="542" t="s">
        <v>256</v>
      </c>
      <c r="D26" s="542"/>
      <c r="E26" s="542"/>
      <c r="F26" s="542"/>
      <c r="G26" s="542"/>
      <c r="H26" s="542"/>
      <c r="I26" s="542"/>
      <c r="J26" s="542"/>
      <c r="K26" s="542"/>
      <c r="L26" s="542"/>
      <c r="M26" s="542"/>
      <c r="N26" s="542"/>
      <c r="O26" s="386">
        <v>2</v>
      </c>
      <c r="P26" s="386"/>
      <c r="Q26" s="386"/>
      <c r="R26" s="398" t="str">
        <f>IF(BD26="","□",CHOOSE(BD26,"■","□","□"))</f>
        <v>□</v>
      </c>
      <c r="S26" s="399"/>
      <c r="T26" s="553" t="s">
        <v>254</v>
      </c>
      <c r="U26" s="554"/>
      <c r="V26" s="554"/>
      <c r="W26" s="554"/>
      <c r="X26" s="554"/>
      <c r="Y26" s="554"/>
      <c r="Z26" s="554"/>
      <c r="AA26" s="554"/>
      <c r="AB26" s="557"/>
      <c r="AC26" s="558"/>
      <c r="AD26" s="558"/>
      <c r="AE26" s="558"/>
      <c r="AF26" s="558"/>
      <c r="AG26" s="558"/>
      <c r="AH26" s="558"/>
      <c r="AI26" s="558"/>
      <c r="AJ26" s="558"/>
      <c r="AK26" s="559"/>
      <c r="AL26" s="557"/>
      <c r="AM26" s="558"/>
      <c r="AN26" s="558"/>
      <c r="AO26" s="558"/>
      <c r="AP26" s="558"/>
      <c r="AQ26" s="558"/>
      <c r="AR26" s="558"/>
      <c r="AS26" s="558"/>
      <c r="AT26" s="558"/>
      <c r="AU26" s="559"/>
      <c r="AV26" s="398" t="str">
        <f>IF(R26="□","",O26*$X$14)</f>
        <v/>
      </c>
      <c r="AW26" s="398"/>
      <c r="AX26" s="398"/>
      <c r="AY26" s="398"/>
      <c r="AZ26" s="398"/>
      <c r="BB26" s="386" t="s">
        <v>255</v>
      </c>
      <c r="BC26" s="386"/>
      <c r="BD26" s="387"/>
      <c r="BE26" s="387"/>
      <c r="BF26" s="387"/>
      <c r="BG26" s="387"/>
      <c r="BH26" s="387"/>
    </row>
    <row r="27" spans="1:68" ht="56.25" customHeight="1">
      <c r="A27" s="386" t="s">
        <v>208</v>
      </c>
      <c r="B27" s="386"/>
      <c r="C27" s="542" t="s">
        <v>257</v>
      </c>
      <c r="D27" s="542"/>
      <c r="E27" s="542"/>
      <c r="F27" s="542"/>
      <c r="G27" s="542"/>
      <c r="H27" s="542"/>
      <c r="I27" s="542"/>
      <c r="J27" s="542"/>
      <c r="K27" s="542"/>
      <c r="L27" s="542"/>
      <c r="M27" s="542"/>
      <c r="N27" s="542"/>
      <c r="O27" s="386">
        <v>3</v>
      </c>
      <c r="P27" s="386"/>
      <c r="Q27" s="386"/>
      <c r="R27" s="557"/>
      <c r="S27" s="558"/>
      <c r="T27" s="558"/>
      <c r="U27" s="558"/>
      <c r="V27" s="558"/>
      <c r="W27" s="558"/>
      <c r="X27" s="558"/>
      <c r="Y27" s="558"/>
      <c r="Z27" s="558"/>
      <c r="AA27" s="559"/>
      <c r="AB27" s="398" t="str">
        <f>IF(BD27="","□",CHOOSE(BD27,"□","■","□"))</f>
        <v>□</v>
      </c>
      <c r="AC27" s="399"/>
      <c r="AD27" s="553" t="s">
        <v>258</v>
      </c>
      <c r="AE27" s="554"/>
      <c r="AF27" s="554"/>
      <c r="AG27" s="554"/>
      <c r="AH27" s="554"/>
      <c r="AI27" s="554"/>
      <c r="AJ27" s="554"/>
      <c r="AK27" s="554"/>
      <c r="AL27" s="398" t="str">
        <f>IF(BD27="","□",CHOOSE(BD27,"□","□","■"))</f>
        <v>□</v>
      </c>
      <c r="AM27" s="399"/>
      <c r="AN27" s="553" t="s">
        <v>259</v>
      </c>
      <c r="AO27" s="554"/>
      <c r="AP27" s="554"/>
      <c r="AQ27" s="554"/>
      <c r="AR27" s="554"/>
      <c r="AS27" s="554"/>
      <c r="AT27" s="554"/>
      <c r="AU27" s="554"/>
      <c r="AV27" s="398" t="str">
        <f>IF(AND(AB27="□",AL27="□"),"",CHOOSE(BD27,"",O27*$AH$14,O27*$AR$14))</f>
        <v/>
      </c>
      <c r="AW27" s="398"/>
      <c r="AX27" s="398"/>
      <c r="AY27" s="398"/>
      <c r="AZ27" s="398"/>
      <c r="BB27" s="386" t="s">
        <v>208</v>
      </c>
      <c r="BC27" s="386"/>
      <c r="BD27" s="387"/>
      <c r="BE27" s="387"/>
      <c r="BF27" s="387"/>
      <c r="BG27" s="387"/>
      <c r="BH27" s="387"/>
    </row>
    <row r="28" spans="1:68" ht="56.25" customHeight="1">
      <c r="A28" s="386" t="s">
        <v>209</v>
      </c>
      <c r="B28" s="386"/>
      <c r="C28" s="542" t="s">
        <v>260</v>
      </c>
      <c r="D28" s="542"/>
      <c r="E28" s="542"/>
      <c r="F28" s="542"/>
      <c r="G28" s="542"/>
      <c r="H28" s="542"/>
      <c r="I28" s="542"/>
      <c r="J28" s="542"/>
      <c r="K28" s="542"/>
      <c r="L28" s="542"/>
      <c r="M28" s="542"/>
      <c r="N28" s="542"/>
      <c r="O28" s="386">
        <v>2</v>
      </c>
      <c r="P28" s="386"/>
      <c r="Q28" s="386"/>
      <c r="R28" s="398" t="str">
        <f>IF(BD28="","□",CHOOSE(BD28,"■","□","□"))</f>
        <v>□</v>
      </c>
      <c r="S28" s="399"/>
      <c r="T28" s="553" t="s">
        <v>261</v>
      </c>
      <c r="U28" s="554"/>
      <c r="V28" s="554"/>
      <c r="W28" s="554"/>
      <c r="X28" s="554"/>
      <c r="Y28" s="554"/>
      <c r="Z28" s="554"/>
      <c r="AA28" s="554"/>
      <c r="AB28" s="398" t="str">
        <f t="shared" ref="AB28:AB31" si="4">IF(BD28="","□",CHOOSE(BD28,"□","■","□"))</f>
        <v>□</v>
      </c>
      <c r="AC28" s="399"/>
      <c r="AD28" s="553" t="s">
        <v>262</v>
      </c>
      <c r="AE28" s="554"/>
      <c r="AF28" s="554"/>
      <c r="AG28" s="554"/>
      <c r="AH28" s="554"/>
      <c r="AI28" s="554"/>
      <c r="AJ28" s="554"/>
      <c r="AK28" s="554"/>
      <c r="AL28" s="398" t="str">
        <f t="shared" ref="AL28:AL31" si="5">IF(BD28="","□",CHOOSE(BD28,"□","□","■"))</f>
        <v>□</v>
      </c>
      <c r="AM28" s="399"/>
      <c r="AN28" s="553" t="s">
        <v>263</v>
      </c>
      <c r="AO28" s="554"/>
      <c r="AP28" s="554"/>
      <c r="AQ28" s="554"/>
      <c r="AR28" s="554"/>
      <c r="AS28" s="554"/>
      <c r="AT28" s="554"/>
      <c r="AU28" s="554"/>
      <c r="AV28" s="398" t="str">
        <f t="shared" si="2"/>
        <v/>
      </c>
      <c r="AW28" s="398"/>
      <c r="AX28" s="398"/>
      <c r="AY28" s="398"/>
      <c r="AZ28" s="398"/>
      <c r="BB28" s="386" t="s">
        <v>209</v>
      </c>
      <c r="BC28" s="386"/>
      <c r="BD28" s="387"/>
      <c r="BE28" s="387"/>
      <c r="BF28" s="387"/>
      <c r="BG28" s="387"/>
      <c r="BH28" s="387"/>
    </row>
    <row r="29" spans="1:68" ht="56.25" customHeight="1">
      <c r="A29" s="386" t="s">
        <v>210</v>
      </c>
      <c r="B29" s="386"/>
      <c r="C29" s="542" t="s">
        <v>264</v>
      </c>
      <c r="D29" s="542"/>
      <c r="E29" s="542"/>
      <c r="F29" s="542"/>
      <c r="G29" s="542"/>
      <c r="H29" s="542"/>
      <c r="I29" s="542"/>
      <c r="J29" s="542"/>
      <c r="K29" s="542"/>
      <c r="L29" s="542"/>
      <c r="M29" s="542"/>
      <c r="N29" s="542"/>
      <c r="O29" s="386">
        <v>2</v>
      </c>
      <c r="P29" s="386"/>
      <c r="Q29" s="386"/>
      <c r="R29" s="398" t="str">
        <f t="shared" ref="R29:R31" si="6">IF(BD29="","□",CHOOSE(BD29,"■","□","□"))</f>
        <v>□</v>
      </c>
      <c r="S29" s="399"/>
      <c r="T29" s="553" t="s">
        <v>261</v>
      </c>
      <c r="U29" s="554"/>
      <c r="V29" s="554"/>
      <c r="W29" s="554"/>
      <c r="X29" s="554"/>
      <c r="Y29" s="554"/>
      <c r="Z29" s="554"/>
      <c r="AA29" s="554"/>
      <c r="AB29" s="398" t="str">
        <f t="shared" si="4"/>
        <v>□</v>
      </c>
      <c r="AC29" s="399"/>
      <c r="AD29" s="553" t="s">
        <v>262</v>
      </c>
      <c r="AE29" s="554"/>
      <c r="AF29" s="554"/>
      <c r="AG29" s="554"/>
      <c r="AH29" s="554"/>
      <c r="AI29" s="554"/>
      <c r="AJ29" s="554"/>
      <c r="AK29" s="554"/>
      <c r="AL29" s="398" t="str">
        <f t="shared" si="5"/>
        <v>□</v>
      </c>
      <c r="AM29" s="399"/>
      <c r="AN29" s="553" t="s">
        <v>263</v>
      </c>
      <c r="AO29" s="554"/>
      <c r="AP29" s="554"/>
      <c r="AQ29" s="554"/>
      <c r="AR29" s="554"/>
      <c r="AS29" s="554"/>
      <c r="AT29" s="554"/>
      <c r="AU29" s="554"/>
      <c r="AV29" s="398" t="str">
        <f t="shared" si="2"/>
        <v/>
      </c>
      <c r="AW29" s="398"/>
      <c r="AX29" s="398"/>
      <c r="AY29" s="398"/>
      <c r="AZ29" s="398"/>
      <c r="BB29" s="386" t="s">
        <v>210</v>
      </c>
      <c r="BC29" s="386"/>
      <c r="BD29" s="387"/>
      <c r="BE29" s="387"/>
      <c r="BF29" s="387"/>
      <c r="BG29" s="387"/>
      <c r="BH29" s="387"/>
    </row>
    <row r="30" spans="1:68" ht="56.25" customHeight="1">
      <c r="A30" s="386" t="s">
        <v>212</v>
      </c>
      <c r="B30" s="386"/>
      <c r="C30" s="542" t="s">
        <v>265</v>
      </c>
      <c r="D30" s="542"/>
      <c r="E30" s="542"/>
      <c r="F30" s="542"/>
      <c r="G30" s="542"/>
      <c r="H30" s="542"/>
      <c r="I30" s="542"/>
      <c r="J30" s="542"/>
      <c r="K30" s="542"/>
      <c r="L30" s="542"/>
      <c r="M30" s="542"/>
      <c r="N30" s="542"/>
      <c r="O30" s="386">
        <v>1</v>
      </c>
      <c r="P30" s="386"/>
      <c r="Q30" s="386"/>
      <c r="R30" s="398" t="str">
        <f t="shared" si="6"/>
        <v>□</v>
      </c>
      <c r="S30" s="399"/>
      <c r="T30" s="553" t="s">
        <v>266</v>
      </c>
      <c r="U30" s="554"/>
      <c r="V30" s="554"/>
      <c r="W30" s="554"/>
      <c r="X30" s="554"/>
      <c r="Y30" s="554"/>
      <c r="Z30" s="554"/>
      <c r="AA30" s="554"/>
      <c r="AB30" s="398" t="str">
        <f t="shared" si="4"/>
        <v>□</v>
      </c>
      <c r="AC30" s="399"/>
      <c r="AD30" s="553" t="s">
        <v>267</v>
      </c>
      <c r="AE30" s="554"/>
      <c r="AF30" s="554"/>
      <c r="AG30" s="554"/>
      <c r="AH30" s="554"/>
      <c r="AI30" s="554"/>
      <c r="AJ30" s="554"/>
      <c r="AK30" s="554"/>
      <c r="AL30" s="398" t="str">
        <f t="shared" si="5"/>
        <v>□</v>
      </c>
      <c r="AM30" s="399"/>
      <c r="AN30" s="553" t="s">
        <v>268</v>
      </c>
      <c r="AO30" s="554"/>
      <c r="AP30" s="554"/>
      <c r="AQ30" s="554"/>
      <c r="AR30" s="554"/>
      <c r="AS30" s="554"/>
      <c r="AT30" s="554"/>
      <c r="AU30" s="554"/>
      <c r="AV30" s="398" t="str">
        <f t="shared" si="2"/>
        <v/>
      </c>
      <c r="AW30" s="398"/>
      <c r="AX30" s="398"/>
      <c r="AY30" s="398"/>
      <c r="AZ30" s="398"/>
      <c r="BB30" s="386" t="s">
        <v>212</v>
      </c>
      <c r="BC30" s="386"/>
      <c r="BD30" s="387"/>
      <c r="BE30" s="387"/>
      <c r="BF30" s="387"/>
      <c r="BG30" s="387"/>
      <c r="BH30" s="387"/>
    </row>
    <row r="31" spans="1:68" ht="56.25" customHeight="1" thickBot="1">
      <c r="A31" s="386" t="s">
        <v>213</v>
      </c>
      <c r="B31" s="386"/>
      <c r="C31" s="542" t="s">
        <v>269</v>
      </c>
      <c r="D31" s="542"/>
      <c r="E31" s="542"/>
      <c r="F31" s="542"/>
      <c r="G31" s="542"/>
      <c r="H31" s="542"/>
      <c r="I31" s="542"/>
      <c r="J31" s="542"/>
      <c r="K31" s="542"/>
      <c r="L31" s="542"/>
      <c r="M31" s="542"/>
      <c r="N31" s="542"/>
      <c r="O31" s="386">
        <v>1</v>
      </c>
      <c r="P31" s="386"/>
      <c r="Q31" s="386"/>
      <c r="R31" s="398" t="str">
        <f t="shared" si="6"/>
        <v>□</v>
      </c>
      <c r="S31" s="399"/>
      <c r="T31" s="555">
        <v>1</v>
      </c>
      <c r="U31" s="555"/>
      <c r="V31" s="555"/>
      <c r="W31" s="555"/>
      <c r="X31" s="555"/>
      <c r="Y31" s="555"/>
      <c r="Z31" s="555"/>
      <c r="AA31" s="556"/>
      <c r="AB31" s="398" t="str">
        <f t="shared" si="4"/>
        <v>□</v>
      </c>
      <c r="AC31" s="399"/>
      <c r="AD31" s="551">
        <v>2</v>
      </c>
      <c r="AE31" s="551"/>
      <c r="AF31" s="551"/>
      <c r="AG31" s="551"/>
      <c r="AH31" s="551"/>
      <c r="AI31" s="551"/>
      <c r="AJ31" s="551"/>
      <c r="AK31" s="552"/>
      <c r="AL31" s="398" t="str">
        <f t="shared" si="5"/>
        <v>□</v>
      </c>
      <c r="AM31" s="399"/>
      <c r="AN31" s="553" t="s">
        <v>270</v>
      </c>
      <c r="AO31" s="554"/>
      <c r="AP31" s="554"/>
      <c r="AQ31" s="554"/>
      <c r="AR31" s="554"/>
      <c r="AS31" s="554"/>
      <c r="AT31" s="554"/>
      <c r="AU31" s="554"/>
      <c r="AV31" s="398" t="str">
        <f t="shared" si="2"/>
        <v/>
      </c>
      <c r="AW31" s="398"/>
      <c r="AX31" s="398"/>
      <c r="AY31" s="398"/>
      <c r="AZ31" s="398"/>
      <c r="BB31" s="386" t="s">
        <v>213</v>
      </c>
      <c r="BC31" s="386"/>
      <c r="BD31" s="387"/>
      <c r="BE31" s="387"/>
      <c r="BF31" s="387"/>
      <c r="BG31" s="387"/>
      <c r="BH31" s="387"/>
    </row>
    <row r="32" spans="1:68" ht="56.25" customHeight="1" thickBot="1">
      <c r="A32" s="386" t="s">
        <v>214</v>
      </c>
      <c r="B32" s="386"/>
      <c r="C32" s="542" t="s">
        <v>63</v>
      </c>
      <c r="D32" s="542"/>
      <c r="E32" s="542"/>
      <c r="F32" s="542"/>
      <c r="G32" s="542"/>
      <c r="H32" s="542"/>
      <c r="I32" s="542"/>
      <c r="J32" s="542"/>
      <c r="K32" s="542"/>
      <c r="L32" s="542"/>
      <c r="M32" s="542"/>
      <c r="N32" s="542"/>
      <c r="O32" s="386">
        <v>1</v>
      </c>
      <c r="P32" s="386"/>
      <c r="Q32" s="383"/>
      <c r="R32" s="543" t="str">
        <f>IF(BD32="","",BD32)</f>
        <v/>
      </c>
      <c r="S32" s="544"/>
      <c r="T32" s="544"/>
      <c r="U32" s="544"/>
      <c r="V32" s="544"/>
      <c r="W32" s="544"/>
      <c r="X32" s="544"/>
      <c r="Y32" s="544"/>
      <c r="Z32" s="544"/>
      <c r="AA32" s="545"/>
      <c r="AB32" s="546" t="s">
        <v>302</v>
      </c>
      <c r="AC32" s="547"/>
      <c r="AD32" s="547"/>
      <c r="AE32" s="547"/>
      <c r="AF32" s="547"/>
      <c r="AG32" s="547"/>
      <c r="AH32" s="547"/>
      <c r="AI32" s="547"/>
      <c r="AJ32" s="547"/>
      <c r="AK32" s="547"/>
      <c r="AL32" s="547"/>
      <c r="AM32" s="547"/>
      <c r="AN32" s="547"/>
      <c r="AO32" s="547"/>
      <c r="AP32" s="547"/>
      <c r="AQ32" s="547"/>
      <c r="AR32" s="547"/>
      <c r="AS32" s="547"/>
      <c r="AT32" s="547"/>
      <c r="AU32" s="548"/>
      <c r="AV32" s="398" t="str">
        <f>IF(R32="","",O32*R32)</f>
        <v/>
      </c>
      <c r="AW32" s="398"/>
      <c r="AX32" s="398"/>
      <c r="AY32" s="398"/>
      <c r="AZ32" s="398"/>
      <c r="BB32" s="386" t="s">
        <v>214</v>
      </c>
      <c r="BC32" s="386"/>
      <c r="BD32" s="387"/>
      <c r="BE32" s="387"/>
      <c r="BF32" s="387"/>
      <c r="BG32" s="387"/>
      <c r="BH32" s="387"/>
    </row>
    <row r="33" spans="1:60" ht="18.75" customHeight="1">
      <c r="A33" s="528" t="s">
        <v>271</v>
      </c>
      <c r="B33" s="529"/>
      <c r="C33" s="529"/>
      <c r="D33" s="529"/>
      <c r="E33" s="529"/>
      <c r="F33" s="529"/>
      <c r="G33" s="529"/>
      <c r="H33" s="529"/>
      <c r="I33" s="529"/>
      <c r="J33" s="529"/>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29"/>
      <c r="AL33" s="529"/>
      <c r="AM33" s="529"/>
      <c r="AN33" s="529"/>
      <c r="AO33" s="529"/>
      <c r="AP33" s="529"/>
      <c r="AQ33" s="529"/>
      <c r="AR33" s="529"/>
      <c r="AS33" s="529"/>
      <c r="AT33" s="529"/>
      <c r="AU33" s="530"/>
      <c r="AV33" s="533" t="str">
        <f>IF(K7="","",SUM(AV15:AZ32))</f>
        <v/>
      </c>
      <c r="AW33" s="533"/>
      <c r="AX33" s="533"/>
      <c r="AY33" s="533"/>
      <c r="AZ33" s="533"/>
      <c r="BB33" s="2"/>
      <c r="BC33" s="2"/>
      <c r="BD33" s="2"/>
      <c r="BE33" s="2"/>
      <c r="BF33" s="2"/>
      <c r="BG33" s="2"/>
      <c r="BH33" s="2"/>
    </row>
    <row r="34" spans="1:60" ht="18.75" customHeight="1">
      <c r="A34" s="531"/>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c r="AN34" s="529"/>
      <c r="AO34" s="529"/>
      <c r="AP34" s="529"/>
      <c r="AQ34" s="529"/>
      <c r="AR34" s="529"/>
      <c r="AS34" s="529"/>
      <c r="AT34" s="529"/>
      <c r="AU34" s="530"/>
      <c r="AV34" s="533"/>
      <c r="AW34" s="533"/>
      <c r="AX34" s="533"/>
      <c r="AY34" s="533"/>
      <c r="AZ34" s="533"/>
      <c r="BB34" s="2"/>
      <c r="BC34" s="2"/>
      <c r="BD34" s="2"/>
      <c r="BE34" s="2"/>
      <c r="BF34" s="2"/>
      <c r="BG34" s="2"/>
      <c r="BH34" s="2"/>
    </row>
    <row r="35" spans="1:60" ht="18.75" customHeight="1">
      <c r="A35" s="532"/>
      <c r="B35" s="448"/>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9"/>
      <c r="AV35" s="533"/>
      <c r="AW35" s="533"/>
      <c r="AX35" s="533"/>
      <c r="AY35" s="533"/>
      <c r="AZ35" s="533"/>
      <c r="BB35" s="2"/>
      <c r="BC35" s="2"/>
      <c r="BD35" s="2"/>
      <c r="BE35" s="2"/>
      <c r="BF35" s="2"/>
      <c r="BG35" s="2"/>
      <c r="BH35" s="2"/>
    </row>
    <row r="36" spans="1:60" ht="18.75" customHeight="1">
      <c r="A36" s="512" t="s">
        <v>166</v>
      </c>
      <c r="B36" s="534"/>
      <c r="C36" s="534"/>
      <c r="D36" s="534"/>
      <c r="E36" s="534"/>
      <c r="F36" s="534"/>
      <c r="G36" s="534"/>
      <c r="H36" s="534"/>
      <c r="I36" s="535" t="s">
        <v>272</v>
      </c>
      <c r="J36" s="535"/>
      <c r="K36" s="513" t="s">
        <v>156</v>
      </c>
      <c r="L36" s="513"/>
      <c r="M36" s="513"/>
      <c r="N36" s="513"/>
      <c r="O36" s="513"/>
      <c r="P36" s="513"/>
      <c r="Q36" s="513"/>
      <c r="R36" s="513"/>
      <c r="S36" s="513"/>
      <c r="T36" s="423" t="s">
        <v>273</v>
      </c>
      <c r="U36" s="423"/>
      <c r="V36" s="539">
        <v>1000</v>
      </c>
      <c r="W36" s="539"/>
      <c r="X36" s="539"/>
      <c r="Y36" s="539"/>
      <c r="Z36" s="423" t="s">
        <v>47</v>
      </c>
      <c r="AA36" s="423"/>
      <c r="AB36" s="423" t="s">
        <v>273</v>
      </c>
      <c r="AC36" s="423"/>
      <c r="AD36" s="513" t="s">
        <v>274</v>
      </c>
      <c r="AE36" s="513"/>
      <c r="AF36" s="513"/>
      <c r="AG36" s="513"/>
      <c r="AH36" s="513"/>
      <c r="AI36" s="423" t="s">
        <v>275</v>
      </c>
      <c r="AJ36" s="423"/>
      <c r="AK36" s="522" t="str">
        <f>IF(AV33="","",(AV33*V36)*AD37)</f>
        <v/>
      </c>
      <c r="AL36" s="522"/>
      <c r="AM36" s="522"/>
      <c r="AN36" s="522"/>
      <c r="AO36" s="522"/>
      <c r="AP36" s="522"/>
      <c r="AQ36" s="522"/>
      <c r="AR36" s="522"/>
      <c r="AS36" s="522"/>
      <c r="AT36" s="522"/>
      <c r="AU36" s="522"/>
      <c r="AV36" s="522"/>
      <c r="AW36" s="522"/>
      <c r="AX36" s="522"/>
      <c r="AY36" s="423" t="s">
        <v>47</v>
      </c>
      <c r="AZ36" s="525"/>
      <c r="BD36" s="2"/>
      <c r="BE36" s="2"/>
      <c r="BF36" s="2"/>
      <c r="BG36" s="2"/>
      <c r="BH36" s="2"/>
    </row>
    <row r="37" spans="1:60" ht="18.75" customHeight="1">
      <c r="A37" s="531"/>
      <c r="B37" s="529"/>
      <c r="C37" s="529"/>
      <c r="D37" s="529"/>
      <c r="E37" s="529"/>
      <c r="F37" s="529"/>
      <c r="G37" s="529"/>
      <c r="H37" s="529"/>
      <c r="I37" s="536"/>
      <c r="J37" s="536"/>
      <c r="K37" s="538"/>
      <c r="L37" s="538"/>
      <c r="M37" s="538"/>
      <c r="N37" s="538"/>
      <c r="O37" s="538"/>
      <c r="P37" s="538"/>
      <c r="Q37" s="538"/>
      <c r="R37" s="538"/>
      <c r="S37" s="538"/>
      <c r="T37" s="358"/>
      <c r="U37" s="358"/>
      <c r="V37" s="540"/>
      <c r="W37" s="540"/>
      <c r="X37" s="540"/>
      <c r="Y37" s="540"/>
      <c r="Z37" s="358"/>
      <c r="AA37" s="358"/>
      <c r="AB37" s="358"/>
      <c r="AC37" s="358"/>
      <c r="AD37" s="549"/>
      <c r="AE37" s="549"/>
      <c r="AF37" s="549"/>
      <c r="AG37" s="549"/>
      <c r="AH37" s="549"/>
      <c r="AI37" s="358"/>
      <c r="AJ37" s="358"/>
      <c r="AK37" s="523"/>
      <c r="AL37" s="523"/>
      <c r="AM37" s="523"/>
      <c r="AN37" s="523"/>
      <c r="AO37" s="523"/>
      <c r="AP37" s="523"/>
      <c r="AQ37" s="523"/>
      <c r="AR37" s="523"/>
      <c r="AS37" s="523"/>
      <c r="AT37" s="523"/>
      <c r="AU37" s="523"/>
      <c r="AV37" s="523"/>
      <c r="AW37" s="523"/>
      <c r="AX37" s="523"/>
      <c r="AY37" s="358"/>
      <c r="AZ37" s="526"/>
      <c r="BD37" s="2"/>
      <c r="BE37" s="2"/>
      <c r="BF37" s="2"/>
      <c r="BG37" s="2"/>
      <c r="BH37" s="2"/>
    </row>
    <row r="38" spans="1:60" ht="18.75" customHeight="1">
      <c r="A38" s="532"/>
      <c r="B38" s="448"/>
      <c r="C38" s="448"/>
      <c r="D38" s="448"/>
      <c r="E38" s="448"/>
      <c r="F38" s="448"/>
      <c r="G38" s="448"/>
      <c r="H38" s="448"/>
      <c r="I38" s="537"/>
      <c r="J38" s="537"/>
      <c r="K38" s="516"/>
      <c r="L38" s="516"/>
      <c r="M38" s="516"/>
      <c r="N38" s="516"/>
      <c r="O38" s="516"/>
      <c r="P38" s="516"/>
      <c r="Q38" s="516"/>
      <c r="R38" s="516"/>
      <c r="S38" s="516"/>
      <c r="T38" s="425"/>
      <c r="U38" s="425"/>
      <c r="V38" s="541"/>
      <c r="W38" s="541"/>
      <c r="X38" s="541"/>
      <c r="Y38" s="541"/>
      <c r="Z38" s="425"/>
      <c r="AA38" s="425"/>
      <c r="AB38" s="425"/>
      <c r="AC38" s="425"/>
      <c r="AD38" s="550"/>
      <c r="AE38" s="550"/>
      <c r="AF38" s="550"/>
      <c r="AG38" s="550"/>
      <c r="AH38" s="550"/>
      <c r="AI38" s="425"/>
      <c r="AJ38" s="425"/>
      <c r="AK38" s="524"/>
      <c r="AL38" s="524"/>
      <c r="AM38" s="524"/>
      <c r="AN38" s="524"/>
      <c r="AO38" s="524"/>
      <c r="AP38" s="524"/>
      <c r="AQ38" s="524"/>
      <c r="AR38" s="524"/>
      <c r="AS38" s="524"/>
      <c r="AT38" s="524"/>
      <c r="AU38" s="524"/>
      <c r="AV38" s="524"/>
      <c r="AW38" s="524"/>
      <c r="AX38" s="524"/>
      <c r="AY38" s="425"/>
      <c r="AZ38" s="527"/>
      <c r="BD38" s="2"/>
      <c r="BE38" s="2"/>
      <c r="BF38" s="2"/>
      <c r="BG38" s="2"/>
      <c r="BH38" s="2"/>
    </row>
    <row r="39" spans="1:60" ht="18.75" customHeight="1">
      <c r="B39" s="520" t="s">
        <v>292</v>
      </c>
      <c r="C39" s="520"/>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0"/>
      <c r="AJ39" s="520"/>
      <c r="AK39" s="520"/>
      <c r="AL39" s="520"/>
      <c r="AM39" s="520"/>
      <c r="AN39" s="520"/>
      <c r="AO39" s="520"/>
      <c r="AP39" s="520"/>
      <c r="AQ39" s="520"/>
      <c r="AR39" s="520"/>
      <c r="AS39" s="520"/>
      <c r="AT39" s="520"/>
      <c r="AU39" s="520"/>
      <c r="AV39" s="520"/>
      <c r="AW39" s="520"/>
      <c r="AX39" s="520"/>
      <c r="AY39" s="520"/>
      <c r="AZ39" s="51"/>
    </row>
    <row r="40" spans="1:60" ht="18.75" customHeight="1">
      <c r="B40" s="521"/>
      <c r="C40" s="521"/>
      <c r="D40" s="521"/>
      <c r="E40" s="521"/>
      <c r="F40" s="521"/>
      <c r="G40" s="521"/>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K40" s="521"/>
      <c r="AL40" s="521"/>
      <c r="AM40" s="521"/>
      <c r="AN40" s="521"/>
      <c r="AO40" s="521"/>
      <c r="AP40" s="521"/>
      <c r="AQ40" s="521"/>
      <c r="AR40" s="521"/>
      <c r="AS40" s="521"/>
      <c r="AT40" s="521"/>
      <c r="AU40" s="521"/>
      <c r="AV40" s="521"/>
      <c r="AW40" s="521"/>
      <c r="AX40" s="521"/>
      <c r="AY40" s="521"/>
      <c r="AZ40" s="50"/>
    </row>
    <row r="41" spans="1:60" ht="18.75" customHeight="1">
      <c r="A41" s="50"/>
      <c r="B41" s="521"/>
      <c r="C41" s="521"/>
      <c r="D41" s="521"/>
      <c r="E41" s="521"/>
      <c r="F41" s="521"/>
      <c r="G41" s="521"/>
      <c r="H41" s="521"/>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1"/>
      <c r="AK41" s="521"/>
      <c r="AL41" s="521"/>
      <c r="AM41" s="521"/>
      <c r="AN41" s="521"/>
      <c r="AO41" s="521"/>
      <c r="AP41" s="521"/>
      <c r="AQ41" s="521"/>
      <c r="AR41" s="521"/>
      <c r="AS41" s="521"/>
      <c r="AT41" s="521"/>
      <c r="AU41" s="521"/>
      <c r="AV41" s="521"/>
      <c r="AW41" s="521"/>
      <c r="AX41" s="521"/>
      <c r="AY41" s="521"/>
      <c r="AZ41" s="50"/>
    </row>
    <row r="42" spans="1:60" ht="18.75" customHeight="1"/>
    <row r="43" spans="1:60" ht="18.75" customHeight="1"/>
    <row r="44" spans="1:60" ht="18.75" customHeight="1"/>
    <row r="45" spans="1:60" ht="18.75" customHeight="1"/>
    <row r="46" spans="1:60" ht="18.75" customHeight="1"/>
    <row r="47" spans="1:60" ht="18.75" customHeight="1"/>
    <row r="48" spans="1:6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sheetData>
  <sheetProtection password="CC65" sheet="1" formatCells="0" formatRows="0" selectLockedCells="1"/>
  <mergeCells count="226">
    <mergeCell ref="AM1:AQ1"/>
    <mergeCell ref="AR1:AY1"/>
    <mergeCell ref="AM2:AQ2"/>
    <mergeCell ref="AR2:AY2"/>
    <mergeCell ref="AC4:AD4"/>
    <mergeCell ref="AE4:AH4"/>
    <mergeCell ref="AJ4:AL4"/>
    <mergeCell ref="AM4:AO4"/>
    <mergeCell ref="AP4:AQ4"/>
    <mergeCell ref="AR4:AT4"/>
    <mergeCell ref="A13:N14"/>
    <mergeCell ref="O13:Q14"/>
    <mergeCell ref="R13:AZ13"/>
    <mergeCell ref="BB13:BH14"/>
    <mergeCell ref="T14:W14"/>
    <mergeCell ref="AD14:AG14"/>
    <mergeCell ref="AN14:AQ14"/>
    <mergeCell ref="AV14:AZ14"/>
    <mergeCell ref="AV4:AX4"/>
    <mergeCell ref="A6:AZ6"/>
    <mergeCell ref="A7:J9"/>
    <mergeCell ref="K7:AZ9"/>
    <mergeCell ref="A10:J10"/>
    <mergeCell ref="K10:AZ10"/>
    <mergeCell ref="AD15:AK15"/>
    <mergeCell ref="AL15:AM15"/>
    <mergeCell ref="AN15:AU15"/>
    <mergeCell ref="AV15:AZ15"/>
    <mergeCell ref="BB15:BC15"/>
    <mergeCell ref="BD15:BH15"/>
    <mergeCell ref="A15:B15"/>
    <mergeCell ref="C15:N15"/>
    <mergeCell ref="O15:Q15"/>
    <mergeCell ref="R15:S15"/>
    <mergeCell ref="T15:AA15"/>
    <mergeCell ref="AB15:AC15"/>
    <mergeCell ref="AV16:AZ16"/>
    <mergeCell ref="BB16:BC16"/>
    <mergeCell ref="BD16:BH16"/>
    <mergeCell ref="A16:B16"/>
    <mergeCell ref="C16:N16"/>
    <mergeCell ref="O16:Q16"/>
    <mergeCell ref="R16:S16"/>
    <mergeCell ref="T16:AA16"/>
    <mergeCell ref="AB16:AC16"/>
    <mergeCell ref="A17:B19"/>
    <mergeCell ref="C17:N19"/>
    <mergeCell ref="O17:Q19"/>
    <mergeCell ref="R17:S19"/>
    <mergeCell ref="T17:AA19"/>
    <mergeCell ref="AB17:AC19"/>
    <mergeCell ref="AD16:AK16"/>
    <mergeCell ref="AL16:AM16"/>
    <mergeCell ref="AN16:AU16"/>
    <mergeCell ref="BL17:BP17"/>
    <mergeCell ref="AL18:AM18"/>
    <mergeCell ref="AN18:AQ18"/>
    <mergeCell ref="AR18:AT18"/>
    <mergeCell ref="BL18:BP19"/>
    <mergeCell ref="AL19:AU19"/>
    <mergeCell ref="AD17:AK19"/>
    <mergeCell ref="AL17:AM17"/>
    <mergeCell ref="AN17:AU17"/>
    <mergeCell ref="AV17:AZ19"/>
    <mergeCell ref="BB17:BC19"/>
    <mergeCell ref="BD17:BH19"/>
    <mergeCell ref="AD20:AK20"/>
    <mergeCell ref="AL20:AM20"/>
    <mergeCell ref="AN20:AU20"/>
    <mergeCell ref="AV20:AZ20"/>
    <mergeCell ref="BB20:BC20"/>
    <mergeCell ref="BD20:BH20"/>
    <mergeCell ref="A20:B20"/>
    <mergeCell ref="C20:N20"/>
    <mergeCell ref="O20:Q20"/>
    <mergeCell ref="R20:S20"/>
    <mergeCell ref="T20:AA20"/>
    <mergeCell ref="AB20:AC20"/>
    <mergeCell ref="AD21:AK21"/>
    <mergeCell ref="AL21:AM21"/>
    <mergeCell ref="AN21:AU21"/>
    <mergeCell ref="AV21:AZ21"/>
    <mergeCell ref="BB21:BC21"/>
    <mergeCell ref="BD21:BH21"/>
    <mergeCell ref="A21:B21"/>
    <mergeCell ref="C21:N21"/>
    <mergeCell ref="O21:Q21"/>
    <mergeCell ref="R21:S21"/>
    <mergeCell ref="T21:AA21"/>
    <mergeCell ref="AB21:AC21"/>
    <mergeCell ref="A23:B23"/>
    <mergeCell ref="C23:N23"/>
    <mergeCell ref="O23:Q23"/>
    <mergeCell ref="R23:AA23"/>
    <mergeCell ref="AB23:AC23"/>
    <mergeCell ref="A22:B22"/>
    <mergeCell ref="C22:N22"/>
    <mergeCell ref="O22:Q22"/>
    <mergeCell ref="R22:AA22"/>
    <mergeCell ref="AB22:AC22"/>
    <mergeCell ref="AD23:AK23"/>
    <mergeCell ref="AL23:AM23"/>
    <mergeCell ref="AN23:AU23"/>
    <mergeCell ref="AV23:AZ23"/>
    <mergeCell ref="BB23:BC23"/>
    <mergeCell ref="BD23:BH23"/>
    <mergeCell ref="AL22:AM22"/>
    <mergeCell ref="AN22:AU22"/>
    <mergeCell ref="AV22:AZ22"/>
    <mergeCell ref="BB22:BC22"/>
    <mergeCell ref="BD22:BH22"/>
    <mergeCell ref="AD22:AK22"/>
    <mergeCell ref="BD25:BH25"/>
    <mergeCell ref="A26:B26"/>
    <mergeCell ref="C26:N26"/>
    <mergeCell ref="O26:Q26"/>
    <mergeCell ref="R26:S26"/>
    <mergeCell ref="T26:AA26"/>
    <mergeCell ref="AL24:AM24"/>
    <mergeCell ref="AN24:AU24"/>
    <mergeCell ref="AV24:AZ24"/>
    <mergeCell ref="BB24:BC24"/>
    <mergeCell ref="BD24:BH24"/>
    <mergeCell ref="A25:B25"/>
    <mergeCell ref="C25:N25"/>
    <mergeCell ref="O25:Q25"/>
    <mergeCell ref="R25:S25"/>
    <mergeCell ref="T25:AA25"/>
    <mergeCell ref="A24:B24"/>
    <mergeCell ref="C24:N24"/>
    <mergeCell ref="O24:Q24"/>
    <mergeCell ref="R24:AA24"/>
    <mergeCell ref="AB24:AC24"/>
    <mergeCell ref="AD24:AK24"/>
    <mergeCell ref="A27:B27"/>
    <mergeCell ref="C27:N27"/>
    <mergeCell ref="O27:Q27"/>
    <mergeCell ref="R27:AA27"/>
    <mergeCell ref="AB27:AC27"/>
    <mergeCell ref="AB25:AK25"/>
    <mergeCell ref="AL25:AU25"/>
    <mergeCell ref="AV25:AZ25"/>
    <mergeCell ref="BB25:BC25"/>
    <mergeCell ref="AD27:AK27"/>
    <mergeCell ref="AL27:AM27"/>
    <mergeCell ref="AN27:AU27"/>
    <mergeCell ref="AV27:AZ27"/>
    <mergeCell ref="BB27:BC27"/>
    <mergeCell ref="BD27:BH27"/>
    <mergeCell ref="AB26:AK26"/>
    <mergeCell ref="AL26:AU26"/>
    <mergeCell ref="AV26:AZ26"/>
    <mergeCell ref="BB26:BC26"/>
    <mergeCell ref="BD26:BH26"/>
    <mergeCell ref="AD28:AK28"/>
    <mergeCell ref="AL28:AM28"/>
    <mergeCell ref="AN28:AU28"/>
    <mergeCell ref="AV28:AZ28"/>
    <mergeCell ref="BB28:BC28"/>
    <mergeCell ref="BD28:BH28"/>
    <mergeCell ref="A28:B28"/>
    <mergeCell ref="C28:N28"/>
    <mergeCell ref="O28:Q28"/>
    <mergeCell ref="R28:S28"/>
    <mergeCell ref="T28:AA28"/>
    <mergeCell ref="AB28:AC28"/>
    <mergeCell ref="AD29:AK29"/>
    <mergeCell ref="AL29:AM29"/>
    <mergeCell ref="AN29:AU29"/>
    <mergeCell ref="AV29:AZ29"/>
    <mergeCell ref="BB29:BC29"/>
    <mergeCell ref="BD29:BH29"/>
    <mergeCell ref="A29:B29"/>
    <mergeCell ref="C29:N29"/>
    <mergeCell ref="O29:Q29"/>
    <mergeCell ref="R29:S29"/>
    <mergeCell ref="T29:AA29"/>
    <mergeCell ref="AB29:AC29"/>
    <mergeCell ref="AD30:AK30"/>
    <mergeCell ref="AL30:AM30"/>
    <mergeCell ref="AN30:AU30"/>
    <mergeCell ref="AV30:AZ30"/>
    <mergeCell ref="BB30:BC30"/>
    <mergeCell ref="BD30:BH30"/>
    <mergeCell ref="A30:B30"/>
    <mergeCell ref="C30:N30"/>
    <mergeCell ref="O30:Q30"/>
    <mergeCell ref="R30:S30"/>
    <mergeCell ref="T30:AA30"/>
    <mergeCell ref="AB30:AC30"/>
    <mergeCell ref="AD31:AK31"/>
    <mergeCell ref="AL31:AM31"/>
    <mergeCell ref="AN31:AU31"/>
    <mergeCell ref="AV31:AZ31"/>
    <mergeCell ref="BB31:BC31"/>
    <mergeCell ref="BD31:BH31"/>
    <mergeCell ref="A31:B31"/>
    <mergeCell ref="C31:N31"/>
    <mergeCell ref="O31:Q31"/>
    <mergeCell ref="R31:S31"/>
    <mergeCell ref="T31:AA31"/>
    <mergeCell ref="AB31:AC31"/>
    <mergeCell ref="B39:AY41"/>
    <mergeCell ref="B12:AY12"/>
    <mergeCell ref="AB36:AC38"/>
    <mergeCell ref="AI36:AJ38"/>
    <mergeCell ref="AK36:AX38"/>
    <mergeCell ref="AY36:AZ38"/>
    <mergeCell ref="BB32:BC32"/>
    <mergeCell ref="BD32:BH32"/>
    <mergeCell ref="A33:AU35"/>
    <mergeCell ref="AV33:AZ35"/>
    <mergeCell ref="A36:H38"/>
    <mergeCell ref="I36:J38"/>
    <mergeCell ref="K36:S38"/>
    <mergeCell ref="T36:U38"/>
    <mergeCell ref="V36:Y38"/>
    <mergeCell ref="Z36:AA38"/>
    <mergeCell ref="A32:B32"/>
    <mergeCell ref="C32:N32"/>
    <mergeCell ref="O32:Q32"/>
    <mergeCell ref="R32:AA32"/>
    <mergeCell ref="AB32:AU32"/>
    <mergeCell ref="AV32:AZ32"/>
    <mergeCell ref="AD36:AH36"/>
    <mergeCell ref="AD37:AH38"/>
  </mergeCells>
  <phoneticPr fontId="2"/>
  <dataValidations count="9">
    <dataValidation allowBlank="1" showInputMessage="1" showErrorMessage="1" prompt="今回の変更に_x000a_係る期間を_x000a_月数で入力_x000a_してください" sqref="BD32:BH32"/>
    <dataValidation type="whole" allowBlank="1" showInputMessage="1" showErrorMessage="1" errorTitle="無効な数字が入力されています" error="1～3のいずれかを入力するか、該当しない場合は空欄にしてください" prompt="Ⅰが該当⇒1_x000a_Ⅱが該当⇒2_x000a_Ⅲが該当⇒3_x000a_を入力してください_x000a_※該当しない場合_x000a_⇒空欄にしてください" sqref="BD28:BH31">
      <formula1>1</formula1>
      <formula2>3</formula2>
    </dataValidation>
    <dataValidation type="whole" operator="equal" allowBlank="1" showInputMessage="1" showErrorMessage="1" errorTitle="無効な数字が入力されています" error="該当する場合は1を入力、該当なしの場合は空欄にしてください" prompt="特殊文書等有り⇒1_x000a_を入力してください_x000a_なしの場合_x000a_⇒空欄にしてください" sqref="BD26:BH26">
      <formula1>1</formula1>
    </dataValidation>
    <dataValidation type="whole" operator="equal" allowBlank="1" showInputMessage="1" showErrorMessage="1" errorTitle="無効な数字が入力されています" error="該当する場合は1を入力、該当なしの場合は空欄にしてください" prompt="プラセボ使用有⇒1_x000a_を入力してください_x000a_なしの場合_x000a_⇒空欄にしてください" sqref="BD25:BH25">
      <formula1>1</formula1>
    </dataValidation>
    <dataValidation type="whole" allowBlank="1" showInputMessage="1" showErrorMessage="1" errorTitle="無効な数字が入力されています" error="2、3のいずれかを入力するか、該当しない場合は空欄にしてください" prompt="Ⅱが該当⇒2_x000a_Ⅲが該当⇒3_x000a_を入力してください_x000a_※該当しない場合_x000a_⇒空欄にしてください" sqref="BD22:BH24 BD27:BH27">
      <formula1>2</formula1>
      <formula2>3</formula2>
    </dataValidation>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D17:BH19">
      <formula1>1</formula1>
      <formula2>4</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D15:BH16 BD20:BH21">
      <formula1>1</formula1>
      <formula2>3</formula2>
    </dataValidation>
    <dataValidation allowBlank="1" showInputMessage="1" showErrorMessage="1" prompt="今回の算定対象_x000a_となる症例数を_x000a_記入してください。" sqref="AD37:AH38"/>
    <dataValidation allowBlank="1" showInputMessage="1" showErrorMessage="1" prompt="投与期間が_x000a_50週以上の場合、_x000a_具体的な投与期間_x000a_(週単位)を_x000a_入力してください。" sqref="AR18:AT18"/>
  </dataValidations>
  <printOptions horizontalCentered="1" verticalCentered="1"/>
  <pageMargins left="0.31496062992125984" right="0.11811023622047245" top="0.15748031496062992" bottom="0.15748031496062992" header="0.31496062992125984" footer="0.31496062992125984"/>
  <pageSetup paperSize="9" scale="6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経費1-3(追加・延長・その他) </vt:lpstr>
      <vt:lpstr>経費2A</vt:lpstr>
      <vt:lpstr>経費2A別紙(算出根拠)</vt:lpstr>
      <vt:lpstr>経費3A</vt:lpstr>
      <vt:lpstr>'経費1-3(追加・延長・その他) '!Print_Area</vt:lpstr>
      <vt:lpstr>経費2A!Print_Area</vt:lpstr>
      <vt:lpstr>経費3A!Print_Area</vt:lpstr>
    </vt:vector>
  </TitlesOfParts>
  <Company>大阪市病院局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大阪市病院局</dc:creator>
  <cp:lastModifiedBy>大阪市民病院機構</cp:lastModifiedBy>
  <cp:lastPrinted>2018-06-26T08:17:28Z</cp:lastPrinted>
  <dcterms:created xsi:type="dcterms:W3CDTF">2017-09-11T08:11:39Z</dcterms:created>
  <dcterms:modified xsi:type="dcterms:W3CDTF">2024-08-28T05:59:29Z</dcterms:modified>
</cp:coreProperties>
</file>